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480" windowHeight="10920" tabRatio="703" activeTab="2"/>
  </bookViews>
  <sheets>
    <sheet name="NOTES" sheetId="1" r:id="rId1"/>
    <sheet name="Master" sheetId="2" r:id="rId2"/>
    <sheet name="April-09" sheetId="3" r:id="rId3"/>
    <sheet name="May-09" sheetId="4" r:id="rId4"/>
    <sheet name="June-09" sheetId="5" r:id="rId5"/>
    <sheet name="July-09" sheetId="6" r:id="rId6"/>
    <sheet name="Aug-09" sheetId="7" r:id="rId7"/>
    <sheet name="Sep-09" sheetId="8" r:id="rId8"/>
    <sheet name="Oct-09" sheetId="9" r:id="rId9"/>
    <sheet name="Nov-09" sheetId="10" r:id="rId10"/>
    <sheet name="Dec-09" sheetId="11" r:id="rId11"/>
    <sheet name="Jan-10" sheetId="12" r:id="rId12"/>
    <sheet name="Feb-10" sheetId="13" r:id="rId13"/>
    <sheet name="Mar-10" sheetId="14" r:id="rId14"/>
  </sheets>
  <definedNames/>
  <calcPr fullCalcOnLoad="1"/>
</workbook>
</file>

<file path=xl/sharedStrings.xml><?xml version="1.0" encoding="utf-8"?>
<sst xmlns="http://schemas.openxmlformats.org/spreadsheetml/2006/main" count="403" uniqueCount="64">
  <si>
    <t>Net Pay</t>
  </si>
  <si>
    <t>CONVYANCE</t>
  </si>
  <si>
    <t>P-TAX</t>
  </si>
  <si>
    <t>BASIC</t>
  </si>
  <si>
    <t>NAME OF EMPLOYEE</t>
  </si>
  <si>
    <t>DEPARTMENT</t>
  </si>
  <si>
    <t>PRESENT DAYS</t>
  </si>
  <si>
    <t>GROSS SALARY</t>
  </si>
  <si>
    <t>TDS DED.</t>
  </si>
  <si>
    <t>ADVANCE/LOAN</t>
  </si>
  <si>
    <t>H.R.A.</t>
  </si>
  <si>
    <t>P.F</t>
  </si>
  <si>
    <t>TOTAL DEDUCTION</t>
  </si>
  <si>
    <t>MEDICAL ALL./ REIM.</t>
  </si>
  <si>
    <t>LTA</t>
  </si>
  <si>
    <t>Sr No.</t>
  </si>
  <si>
    <t>Sr no</t>
  </si>
  <si>
    <t>TDS Per Month</t>
  </si>
  <si>
    <t>Net Payable</t>
  </si>
  <si>
    <t>Previous Balance</t>
  </si>
  <si>
    <t>Salary Paid</t>
  </si>
  <si>
    <t>Balance Payable</t>
  </si>
  <si>
    <t>Total Outstanding salary</t>
  </si>
  <si>
    <t>Salary Per Year</t>
  </si>
  <si>
    <t>Chapter VI-A Deduction</t>
  </si>
  <si>
    <t>Exemption U/S 10 &amp; 17</t>
  </si>
  <si>
    <t>Total Deduction</t>
  </si>
  <si>
    <t>Tax</t>
  </si>
  <si>
    <t>Surcharge</t>
  </si>
  <si>
    <t>Cess</t>
  </si>
  <si>
    <t>Total Tax</t>
  </si>
  <si>
    <t>Apr-Feb</t>
  </si>
  <si>
    <t>Mar</t>
  </si>
  <si>
    <t>Special Allowance</t>
  </si>
  <si>
    <t>Other Allowance</t>
  </si>
  <si>
    <t>80C</t>
  </si>
  <si>
    <t>80D</t>
  </si>
  <si>
    <t>80G</t>
  </si>
  <si>
    <t>Rent Paid</t>
  </si>
  <si>
    <t xml:space="preserve">HRA Exemption </t>
  </si>
  <si>
    <t>Transport Exemption</t>
  </si>
  <si>
    <t>DESIGNATION</t>
  </si>
  <si>
    <t>Place of Work</t>
  </si>
  <si>
    <t>Bank Name</t>
  </si>
  <si>
    <t>Bank A/c No.</t>
  </si>
  <si>
    <t>Salary Per Month Before Increment</t>
  </si>
  <si>
    <t xml:space="preserve"> Incremented Salary</t>
  </si>
  <si>
    <t>Total Salary for the month</t>
  </si>
  <si>
    <t>ABSENT DAYS</t>
  </si>
  <si>
    <t>TOTAL DAYS</t>
  </si>
  <si>
    <t>CL</t>
  </si>
  <si>
    <t>PL</t>
  </si>
  <si>
    <t>SL</t>
  </si>
  <si>
    <t>TOTAL LEAVE AVAILABLE DURING THE YEAR</t>
  </si>
  <si>
    <t>TOTAL LEAVE ENJOYED DURING THE YEAR</t>
  </si>
  <si>
    <t>TOTAL LEAVE LEFT FOR NEXT YEAR</t>
  </si>
  <si>
    <t>TOTAL</t>
  </si>
  <si>
    <t>LAST YEAR'S PL B/F</t>
  </si>
  <si>
    <t>50% Of Gross Salary (B)</t>
  </si>
  <si>
    <t>Rent Paid Less 10% of Salary (C')</t>
  </si>
  <si>
    <t>Actual HRA Received (A)</t>
  </si>
  <si>
    <t>HRA Exemption(Least of  A, B, C)</t>
  </si>
  <si>
    <t>IF ANY EMPLOYEE GET INCREMENT DURING THE YEAR, PLEASE CHANGE =ROUND(Master!T5/30*'April-09'!I6,0) TO =ROUND((Master!T5+Master!U5)/30*'April-09'!I6,0) IN THE MONTH OF INCREMENT</t>
  </si>
  <si>
    <t>E.G. IF INCREMENT TAKE PLACE IN THE MONTH OF JUNE THEN MAKE CHANGES IN GROSS SALARY OF JUNE TO THE ABOVE MENTIONED FORMULA AND ALSO CHANGE FROM THERE ONWARDS TO THE END I.E TO MARCH.</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</si>
</sst>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_);_(* \(#,##0.0\);_(* &quot;-&quot;??_);_(@_)"/>
    <numFmt numFmtId="166" formatCode="_(* #,##0.000_);_(* \(#,##0.000\);_(* &quot;-&quot;??_);_(@_)"/>
    <numFmt numFmtId="167" formatCode="_(* #,##0.000_);_(* \(#,##0.000\);_(* &quot;-&quot;???_);_(@_)"/>
    <numFmt numFmtId="168" formatCode="0_)"/>
    <numFmt numFmtId="169" formatCode="&quot;Yes&quot;;&quot;Yes&quot;;&quot;No&quot;"/>
    <numFmt numFmtId="170" formatCode="&quot;True&quot;;&quot;True&quot;;&quot;False&quot;"/>
    <numFmt numFmtId="171" formatCode="&quot;On&quot;;&quot;On&quot;;&quot;Off&quot;"/>
    <numFmt numFmtId="172" formatCode="[$€-2]\ #,##0.00_);[Red]\([$€-2]\ #,##0.00\)"/>
    <numFmt numFmtId="173" formatCode="[$-409]dddd\,\ mmmm\ dd\,\ yyyy"/>
    <numFmt numFmtId="174" formatCode="[$-409]dd\-mmm\-yy;@"/>
    <numFmt numFmtId="175" formatCode="d\-mmm\-yyyy"/>
  </numFmts>
  <fonts count="27">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0"/>
    </font>
    <font>
      <sz val="10"/>
      <name val="Trebuchet MS"/>
      <family val="2"/>
    </font>
    <font>
      <b/>
      <sz val="10"/>
      <name val="Trebuchet MS"/>
      <family val="2"/>
    </font>
    <font>
      <b/>
      <sz val="11"/>
      <name val="Arial"/>
      <family val="2"/>
    </font>
    <font>
      <b/>
      <sz val="10"/>
      <name val="Arial"/>
      <family val="2"/>
    </font>
    <font>
      <sz val="12"/>
      <name val="Arial"/>
      <family val="0"/>
    </font>
    <font>
      <b/>
      <sz val="12"/>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color indexed="63"/>
      </left>
      <right style="medium"/>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style="medium"/>
      <top style="thin"/>
      <bottom>
        <color indexed="63"/>
      </bottom>
    </border>
    <border>
      <left style="thin"/>
      <right style="medium"/>
      <top>
        <color indexed="63"/>
      </top>
      <bottom style="medium"/>
    </border>
    <border>
      <left>
        <color indexed="63"/>
      </left>
      <right style="medium"/>
      <top>
        <color indexed="63"/>
      </top>
      <bottom>
        <color indexed="63"/>
      </bottom>
    </border>
    <border>
      <left style="medium"/>
      <right style="thin"/>
      <top style="thin"/>
      <bottom>
        <color indexed="63"/>
      </bottom>
    </border>
    <border>
      <left style="medium"/>
      <right style="thin"/>
      <top>
        <color indexed="63"/>
      </top>
      <bottom style="medium"/>
    </border>
    <border>
      <left style="thin"/>
      <right style="thin"/>
      <top style="thin"/>
      <bottom>
        <color indexed="63"/>
      </bottom>
    </border>
    <border>
      <left style="thin"/>
      <right style="thin"/>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71">
    <xf numFmtId="0" fontId="0" fillId="0" borderId="0" xfId="0" applyAlignment="1">
      <alignment/>
    </xf>
    <xf numFmtId="0" fontId="21" fillId="24" borderId="0" xfId="0" applyFont="1" applyFill="1" applyAlignment="1">
      <alignment horizontal="center" vertical="center"/>
    </xf>
    <xf numFmtId="43" fontId="21" fillId="24" borderId="0" xfId="42" applyFont="1" applyFill="1" applyAlignment="1">
      <alignment horizontal="center" vertical="center"/>
    </xf>
    <xf numFmtId="164" fontId="21" fillId="24" borderId="0" xfId="42" applyNumberFormat="1" applyFont="1" applyFill="1" applyAlignment="1">
      <alignment horizontal="center" vertical="center"/>
    </xf>
    <xf numFmtId="164" fontId="21" fillId="24" borderId="0" xfId="0" applyNumberFormat="1" applyFont="1" applyFill="1" applyAlignment="1">
      <alignment horizontal="center" vertical="center"/>
    </xf>
    <xf numFmtId="0" fontId="21" fillId="24" borderId="0" xfId="0" applyFont="1" applyFill="1" applyBorder="1" applyAlignment="1">
      <alignment horizontal="center" vertical="center"/>
    </xf>
    <xf numFmtId="43" fontId="22" fillId="24" borderId="0" xfId="42" applyFont="1" applyFill="1" applyBorder="1" applyAlignment="1">
      <alignment horizontal="center" vertical="center" wrapText="1"/>
    </xf>
    <xf numFmtId="0" fontId="21" fillId="0" borderId="10" xfId="0" applyFont="1" applyFill="1" applyBorder="1" applyAlignment="1">
      <alignment horizontal="center" vertical="center"/>
    </xf>
    <xf numFmtId="0" fontId="21" fillId="0" borderId="11" xfId="0" applyFont="1" applyFill="1" applyBorder="1" applyAlignment="1">
      <alignment horizontal="left" vertical="center"/>
    </xf>
    <xf numFmtId="164" fontId="21" fillId="0" borderId="11" xfId="42" applyNumberFormat="1" applyFont="1" applyFill="1" applyBorder="1" applyAlignment="1">
      <alignment horizontal="center" vertical="center"/>
    </xf>
    <xf numFmtId="164" fontId="21" fillId="0" borderId="11" xfId="42" applyNumberFormat="1" applyFont="1" applyFill="1" applyBorder="1" applyAlignment="1" applyProtection="1">
      <alignment horizontal="center" vertical="center"/>
      <protection hidden="1"/>
    </xf>
    <xf numFmtId="164" fontId="22" fillId="0" borderId="11" xfId="42" applyNumberFormat="1" applyFont="1" applyFill="1" applyBorder="1" applyAlignment="1" applyProtection="1">
      <alignment horizontal="center" vertical="center"/>
      <protection hidden="1"/>
    </xf>
    <xf numFmtId="9" fontId="21" fillId="24" borderId="0" xfId="59" applyFont="1" applyFill="1" applyAlignment="1">
      <alignment horizontal="center" vertical="center"/>
    </xf>
    <xf numFmtId="164" fontId="21" fillId="24" borderId="0" xfId="42" applyNumberFormat="1" applyFont="1" applyFill="1" applyAlignment="1">
      <alignment horizontal="left" vertical="center"/>
    </xf>
    <xf numFmtId="164" fontId="21" fillId="24" borderId="11" xfId="42" applyNumberFormat="1" applyFont="1" applyFill="1" applyBorder="1" applyAlignment="1">
      <alignment horizontal="center" vertical="center"/>
    </xf>
    <xf numFmtId="0" fontId="21" fillId="24" borderId="11" xfId="0" applyFont="1" applyFill="1" applyBorder="1" applyAlignment="1">
      <alignment horizontal="center" vertical="center"/>
    </xf>
    <xf numFmtId="164" fontId="21" fillId="0" borderId="12" xfId="42" applyNumberFormat="1" applyFont="1" applyFill="1" applyBorder="1" applyAlignment="1" applyProtection="1">
      <alignment horizontal="center" vertical="center"/>
      <protection hidden="1"/>
    </xf>
    <xf numFmtId="164" fontId="22" fillId="0" borderId="13" xfId="42" applyNumberFormat="1" applyFont="1" applyFill="1" applyBorder="1" applyAlignment="1" applyProtection="1">
      <alignment horizontal="center" vertical="center" wrapText="1"/>
      <protection/>
    </xf>
    <xf numFmtId="164" fontId="22" fillId="0" borderId="14" xfId="42" applyNumberFormat="1" applyFont="1" applyFill="1" applyBorder="1" applyAlignment="1" applyProtection="1">
      <alignment horizontal="center" vertical="center" wrapText="1"/>
      <protection/>
    </xf>
    <xf numFmtId="0" fontId="0" fillId="0" borderId="11" xfId="0" applyFont="1" applyFill="1" applyBorder="1" applyAlignment="1">
      <alignment horizontal="center" vertical="center"/>
    </xf>
    <xf numFmtId="0" fontId="0" fillId="0" borderId="11" xfId="0" applyFont="1" applyBorder="1" applyAlignment="1">
      <alignment/>
    </xf>
    <xf numFmtId="49" fontId="0" fillId="0" borderId="11" xfId="0" applyNumberFormat="1" applyFont="1" applyFill="1" applyBorder="1" applyAlignment="1">
      <alignment/>
    </xf>
    <xf numFmtId="49" fontId="24" fillId="0" borderId="15" xfId="0" applyNumberFormat="1" applyFont="1" applyFill="1" applyBorder="1" applyAlignment="1">
      <alignment horizontal="center" vertical="center" wrapText="1"/>
    </xf>
    <xf numFmtId="0" fontId="22" fillId="24" borderId="11" xfId="0" applyFont="1" applyFill="1" applyBorder="1" applyAlignment="1">
      <alignment horizontal="center" vertical="center" wrapText="1"/>
    </xf>
    <xf numFmtId="0" fontId="22" fillId="24" borderId="11" xfId="0" applyFont="1" applyFill="1" applyBorder="1" applyAlignment="1">
      <alignment horizontal="center" vertical="center"/>
    </xf>
    <xf numFmtId="0" fontId="0" fillId="24" borderId="0" xfId="0" applyFont="1" applyFill="1" applyAlignment="1">
      <alignment/>
    </xf>
    <xf numFmtId="0" fontId="21" fillId="24" borderId="11" xfId="0" applyFont="1" applyFill="1" applyBorder="1" applyAlignment="1">
      <alignment horizontal="left" vertical="center"/>
    </xf>
    <xf numFmtId="0" fontId="21" fillId="24" borderId="11" xfId="0" applyFont="1" applyFill="1" applyBorder="1" applyAlignment="1" applyProtection="1">
      <alignment horizontal="center" vertical="center"/>
      <protection hidden="1"/>
    </xf>
    <xf numFmtId="0" fontId="23" fillId="24" borderId="11" xfId="0" applyFont="1" applyFill="1" applyBorder="1" applyAlignment="1">
      <alignment horizontal="center" vertical="center"/>
    </xf>
    <xf numFmtId="0" fontId="0" fillId="24" borderId="0" xfId="0" applyFont="1" applyFill="1" applyAlignment="1">
      <alignment/>
    </xf>
    <xf numFmtId="0" fontId="24" fillId="24" borderId="0" xfId="0" applyFont="1" applyFill="1" applyAlignment="1">
      <alignment/>
    </xf>
    <xf numFmtId="0" fontId="0" fillId="0" borderId="11" xfId="0" applyNumberFormat="1" applyFont="1" applyFill="1" applyBorder="1" applyAlignment="1">
      <alignment/>
    </xf>
    <xf numFmtId="1" fontId="0" fillId="0" borderId="11" xfId="0" applyNumberFormat="1" applyFont="1" applyFill="1" applyBorder="1" applyAlignment="1">
      <alignment/>
    </xf>
    <xf numFmtId="1" fontId="24" fillId="0" borderId="11" xfId="0" applyNumberFormat="1" applyFont="1" applyFill="1" applyBorder="1" applyAlignment="1">
      <alignment/>
    </xf>
    <xf numFmtId="43" fontId="12" fillId="24" borderId="0" xfId="53" applyNumberFormat="1" applyFill="1" applyAlignment="1" applyProtection="1">
      <alignment horizontal="center" vertical="center"/>
      <protection/>
    </xf>
    <xf numFmtId="0" fontId="25" fillId="0" borderId="0" xfId="0" applyFont="1" applyAlignment="1">
      <alignment/>
    </xf>
    <xf numFmtId="0" fontId="26" fillId="0" borderId="0" xfId="0" applyFont="1" applyAlignment="1">
      <alignment wrapText="1"/>
    </xf>
    <xf numFmtId="43" fontId="22" fillId="0" borderId="16" xfId="42" applyFont="1" applyFill="1" applyBorder="1" applyAlignment="1">
      <alignment horizontal="center" vertical="center" wrapText="1"/>
    </xf>
    <xf numFmtId="43" fontId="22" fillId="0" borderId="17" xfId="42" applyFont="1" applyFill="1" applyBorder="1" applyAlignment="1">
      <alignment horizontal="center" vertical="center" wrapText="1"/>
    </xf>
    <xf numFmtId="43" fontId="22" fillId="0" borderId="18" xfId="42" applyFont="1" applyFill="1" applyBorder="1" applyAlignment="1">
      <alignment horizontal="center" vertical="center" wrapText="1"/>
    </xf>
    <xf numFmtId="0" fontId="24" fillId="0" borderId="16" xfId="0" applyFont="1" applyFill="1" applyBorder="1" applyAlignment="1">
      <alignment horizontal="center" vertical="center" wrapText="1"/>
    </xf>
    <xf numFmtId="0" fontId="24" fillId="0" borderId="17" xfId="0" applyFont="1" applyFill="1" applyBorder="1" applyAlignment="1">
      <alignment horizontal="center" vertical="center" wrapText="1"/>
    </xf>
    <xf numFmtId="0" fontId="24" fillId="0" borderId="18" xfId="0" applyFont="1" applyFill="1" applyBorder="1" applyAlignment="1">
      <alignment horizontal="center" vertical="center" wrapText="1"/>
    </xf>
    <xf numFmtId="49" fontId="24" fillId="0" borderId="19" xfId="0" applyNumberFormat="1" applyFont="1" applyFill="1" applyBorder="1" applyAlignment="1">
      <alignment horizontal="center" vertical="center" wrapText="1"/>
    </xf>
    <xf numFmtId="49" fontId="24" fillId="0" borderId="20" xfId="0" applyNumberFormat="1" applyFont="1" applyFill="1" applyBorder="1" applyAlignment="1">
      <alignment horizontal="center" vertical="center" wrapText="1"/>
    </xf>
    <xf numFmtId="49" fontId="24" fillId="0" borderId="21" xfId="0" applyNumberFormat="1" applyFont="1" applyFill="1" applyBorder="1" applyAlignment="1">
      <alignment horizontal="center" vertical="center" wrapText="1"/>
    </xf>
    <xf numFmtId="49" fontId="24" fillId="0" borderId="22" xfId="0" applyNumberFormat="1" applyFont="1" applyFill="1" applyBorder="1" applyAlignment="1">
      <alignment horizontal="center" vertical="center" wrapText="1"/>
    </xf>
    <xf numFmtId="49" fontId="24" fillId="0" borderId="23" xfId="0" applyNumberFormat="1" applyFont="1" applyFill="1" applyBorder="1" applyAlignment="1">
      <alignment horizontal="center" vertical="center" wrapText="1"/>
    </xf>
    <xf numFmtId="49" fontId="24" fillId="0" borderId="24" xfId="0" applyNumberFormat="1" applyFont="1" applyFill="1" applyBorder="1" applyAlignment="1">
      <alignment horizontal="center" vertical="center" wrapText="1"/>
    </xf>
    <xf numFmtId="164" fontId="22" fillId="0" borderId="10" xfId="42" applyNumberFormat="1" applyFont="1" applyFill="1" applyBorder="1" applyAlignment="1" applyProtection="1">
      <alignment horizontal="center" vertical="center" wrapText="1"/>
      <protection/>
    </xf>
    <xf numFmtId="164" fontId="22" fillId="0" borderId="11" xfId="42" applyNumberFormat="1" applyFont="1" applyFill="1" applyBorder="1" applyAlignment="1" applyProtection="1">
      <alignment horizontal="center" vertical="center" wrapText="1"/>
      <protection/>
    </xf>
    <xf numFmtId="164" fontId="22" fillId="0" borderId="25" xfId="42" applyNumberFormat="1" applyFont="1" applyFill="1" applyBorder="1" applyAlignment="1" applyProtection="1">
      <alignment horizontal="center" vertical="center" wrapText="1"/>
      <protection/>
    </xf>
    <xf numFmtId="164" fontId="22" fillId="0" borderId="26" xfId="42" applyNumberFormat="1" applyFont="1" applyFill="1" applyBorder="1" applyAlignment="1" applyProtection="1">
      <alignment horizontal="center" vertical="center" wrapText="1"/>
      <protection/>
    </xf>
    <xf numFmtId="49" fontId="24" fillId="0" borderId="27" xfId="0" applyNumberFormat="1" applyFont="1" applyFill="1" applyBorder="1" applyAlignment="1">
      <alignment horizontal="center" vertical="center" wrapText="1"/>
    </xf>
    <xf numFmtId="49" fontId="24" fillId="0" borderId="15" xfId="0" applyNumberFormat="1" applyFont="1" applyFill="1" applyBorder="1" applyAlignment="1">
      <alignment horizontal="center" vertical="center" wrapText="1"/>
    </xf>
    <xf numFmtId="164" fontId="22" fillId="0" borderId="16" xfId="42" applyNumberFormat="1" applyFont="1" applyFill="1" applyBorder="1" applyAlignment="1">
      <alignment horizontal="center" vertical="center" wrapText="1"/>
    </xf>
    <xf numFmtId="164" fontId="22" fillId="0" borderId="17" xfId="42" applyNumberFormat="1" applyFont="1" applyFill="1" applyBorder="1" applyAlignment="1">
      <alignment horizontal="center" vertical="center" wrapText="1"/>
    </xf>
    <xf numFmtId="164" fontId="22" fillId="0" borderId="18" xfId="42" applyNumberFormat="1" applyFont="1" applyFill="1" applyBorder="1" applyAlignment="1">
      <alignment horizontal="center" vertical="center" wrapText="1"/>
    </xf>
    <xf numFmtId="164" fontId="22" fillId="0" borderId="28" xfId="42" applyNumberFormat="1" applyFont="1" applyFill="1" applyBorder="1" applyAlignment="1" applyProtection="1">
      <alignment horizontal="center" vertical="center" wrapText="1"/>
      <protection/>
    </xf>
    <xf numFmtId="164" fontId="22" fillId="0" borderId="29" xfId="42" applyNumberFormat="1" applyFont="1" applyFill="1" applyBorder="1" applyAlignment="1" applyProtection="1">
      <alignment horizontal="center" vertical="center" wrapText="1"/>
      <protection/>
    </xf>
    <xf numFmtId="164" fontId="22" fillId="0" borderId="30" xfId="42" applyNumberFormat="1" applyFont="1" applyFill="1" applyBorder="1" applyAlignment="1" applyProtection="1">
      <alignment horizontal="center" vertical="center" wrapText="1"/>
      <protection/>
    </xf>
    <xf numFmtId="164" fontId="22" fillId="0" borderId="31" xfId="42" applyNumberFormat="1" applyFont="1" applyFill="1" applyBorder="1" applyAlignment="1" applyProtection="1">
      <alignment horizontal="center" vertical="center" wrapText="1"/>
      <protection/>
    </xf>
    <xf numFmtId="164" fontId="22" fillId="0" borderId="16" xfId="42" applyNumberFormat="1" applyFont="1" applyFill="1" applyBorder="1" applyAlignment="1" applyProtection="1">
      <alignment horizontal="center" vertical="center" wrapText="1"/>
      <protection/>
    </xf>
    <xf numFmtId="164" fontId="22" fillId="0" borderId="17" xfId="42" applyNumberFormat="1" applyFont="1" applyFill="1" applyBorder="1" applyAlignment="1" applyProtection="1">
      <alignment horizontal="center" vertical="center" wrapText="1"/>
      <protection/>
    </xf>
    <xf numFmtId="164" fontId="22" fillId="0" borderId="18" xfId="42" applyNumberFormat="1" applyFont="1" applyFill="1" applyBorder="1" applyAlignment="1" applyProtection="1">
      <alignment horizontal="center" vertical="center" wrapText="1"/>
      <protection/>
    </xf>
    <xf numFmtId="164" fontId="22" fillId="0" borderId="32" xfId="42" applyNumberFormat="1" applyFont="1" applyFill="1" applyBorder="1" applyAlignment="1" applyProtection="1">
      <alignment horizontal="center" vertical="center" wrapText="1"/>
      <protection/>
    </xf>
    <xf numFmtId="164" fontId="22" fillId="0" borderId="33" xfId="42" applyNumberFormat="1" applyFont="1" applyFill="1" applyBorder="1" applyAlignment="1" applyProtection="1">
      <alignment horizontal="center" vertical="center" wrapText="1"/>
      <protection/>
    </xf>
    <xf numFmtId="164" fontId="22" fillId="0" borderId="34" xfId="42" applyNumberFormat="1" applyFont="1" applyFill="1" applyBorder="1" applyAlignment="1" applyProtection="1">
      <alignment horizontal="center" vertical="center" wrapText="1"/>
      <protection/>
    </xf>
    <xf numFmtId="0" fontId="22" fillId="24" borderId="35" xfId="0" applyFont="1" applyFill="1" applyBorder="1" applyAlignment="1">
      <alignment horizontal="center" vertical="center" wrapText="1"/>
    </xf>
    <xf numFmtId="0" fontId="22" fillId="24" borderId="36" xfId="0" applyFont="1" applyFill="1" applyBorder="1" applyAlignment="1">
      <alignment horizontal="center" vertical="center" wrapText="1"/>
    </xf>
    <xf numFmtId="0" fontId="22" fillId="24" borderId="37" xfId="0" applyFon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3:A6"/>
  <sheetViews>
    <sheetView zoomScalePageLayoutView="0" workbookViewId="0" topLeftCell="A1">
      <selection activeCell="A3" sqref="A3"/>
    </sheetView>
  </sheetViews>
  <sheetFormatPr defaultColWidth="9.140625" defaultRowHeight="12.75"/>
  <cols>
    <col min="1" max="1" width="81.421875" style="35" customWidth="1"/>
    <col min="2" max="16384" width="9.140625" style="35" customWidth="1"/>
  </cols>
  <sheetData>
    <row r="3" ht="63">
      <c r="A3" s="36" t="s">
        <v>62</v>
      </c>
    </row>
    <row r="6" ht="63">
      <c r="A6" s="36" t="s">
        <v>63</v>
      </c>
    </row>
  </sheetData>
  <sheetProtection/>
  <printOptions/>
  <pageMargins left="0.75" right="0.75" top="1" bottom="1"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4:AB32"/>
  <sheetViews>
    <sheetView zoomScalePageLayoutView="0" workbookViewId="0" topLeftCell="A1">
      <pane xSplit="5" ySplit="4" topLeftCell="F5" activePane="bottomRight" state="frozen"/>
      <selection pane="topLeft" activeCell="I13" sqref="I13"/>
      <selection pane="topRight" activeCell="I13" sqref="I13"/>
      <selection pane="bottomLeft" activeCell="I13" sqref="I13"/>
      <selection pane="bottomRight" activeCell="I13" sqref="I13"/>
    </sheetView>
  </sheetViews>
  <sheetFormatPr defaultColWidth="9.140625" defaultRowHeight="19.5" customHeight="1"/>
  <cols>
    <col min="1" max="1" width="5.57421875" style="29" bestFit="1" customWidth="1"/>
    <col min="2" max="2" width="30.28125" style="29" bestFit="1" customWidth="1"/>
    <col min="3" max="3" width="12.57421875" style="29" bestFit="1" customWidth="1"/>
    <col min="4" max="4" width="15.421875" style="29" bestFit="1" customWidth="1"/>
    <col min="5" max="5" width="8.7109375" style="29" bestFit="1" customWidth="1"/>
    <col min="6" max="9" width="8.7109375" style="29" customWidth="1"/>
    <col min="10" max="10" width="6.00390625" style="29" bestFit="1" customWidth="1"/>
    <col min="11" max="11" width="6.7109375" style="29" bestFit="1" customWidth="1"/>
    <col min="12" max="12" width="8.28125" style="29" bestFit="1" customWidth="1"/>
    <col min="13" max="13" width="8.421875" style="29" bestFit="1" customWidth="1"/>
    <col min="14" max="14" width="4.28125" style="29" bestFit="1" customWidth="1"/>
    <col min="15" max="16" width="9.8515625" style="29" bestFit="1" customWidth="1"/>
    <col min="17" max="17" width="7.7109375" style="29" bestFit="1" customWidth="1"/>
    <col min="18" max="18" width="6.421875" style="29" bestFit="1" customWidth="1"/>
    <col min="19" max="19" width="4.00390625" style="29" bestFit="1" customWidth="1"/>
    <col min="20" max="20" width="8.8515625" style="29" bestFit="1" customWidth="1"/>
    <col min="21" max="21" width="8.421875" style="29" bestFit="1" customWidth="1"/>
    <col min="22" max="22" width="8.57421875" style="29" bestFit="1" customWidth="1"/>
    <col min="23" max="23" width="9.00390625" style="29" bestFit="1" customWidth="1"/>
    <col min="24" max="24" width="8.57421875" style="29" bestFit="1" customWidth="1"/>
    <col min="25" max="25" width="6.421875" style="29" bestFit="1" customWidth="1"/>
    <col min="26" max="26" width="8.57421875" style="29" bestFit="1" customWidth="1"/>
    <col min="27" max="27" width="9.7109375" style="29" bestFit="1" customWidth="1"/>
    <col min="28" max="28" width="11.7109375" style="29" bestFit="1" customWidth="1"/>
    <col min="29" max="16384" width="9.140625" style="29" customWidth="1"/>
  </cols>
  <sheetData>
    <row r="4" spans="1:28" ht="45">
      <c r="A4" s="23" t="s">
        <v>16</v>
      </c>
      <c r="B4" s="23" t="s">
        <v>4</v>
      </c>
      <c r="C4" s="23" t="s">
        <v>5</v>
      </c>
      <c r="D4" s="23" t="s">
        <v>41</v>
      </c>
      <c r="E4" s="23" t="s">
        <v>6</v>
      </c>
      <c r="F4" s="68" t="s">
        <v>48</v>
      </c>
      <c r="G4" s="69"/>
      <c r="H4" s="70"/>
      <c r="I4" s="23" t="s">
        <v>49</v>
      </c>
      <c r="J4" s="23" t="s">
        <v>3</v>
      </c>
      <c r="K4" s="23" t="s">
        <v>10</v>
      </c>
      <c r="L4" s="23" t="s">
        <v>1</v>
      </c>
      <c r="M4" s="23" t="s">
        <v>13</v>
      </c>
      <c r="N4" s="23" t="s">
        <v>14</v>
      </c>
      <c r="O4" s="23" t="s">
        <v>33</v>
      </c>
      <c r="P4" s="23" t="s">
        <v>34</v>
      </c>
      <c r="Q4" s="23" t="s">
        <v>7</v>
      </c>
      <c r="R4" s="23" t="s">
        <v>2</v>
      </c>
      <c r="S4" s="23" t="s">
        <v>11</v>
      </c>
      <c r="T4" s="23" t="s">
        <v>8</v>
      </c>
      <c r="U4" s="23" t="s">
        <v>12</v>
      </c>
      <c r="V4" s="24" t="s">
        <v>0</v>
      </c>
      <c r="W4" s="23" t="s">
        <v>9</v>
      </c>
      <c r="X4" s="23" t="s">
        <v>18</v>
      </c>
      <c r="Y4" s="23" t="s">
        <v>20</v>
      </c>
      <c r="Z4" s="23" t="s">
        <v>21</v>
      </c>
      <c r="AA4" s="23" t="s">
        <v>19</v>
      </c>
      <c r="AB4" s="23" t="s">
        <v>22</v>
      </c>
    </row>
    <row r="5" spans="1:28" s="30" customFormat="1" ht="15">
      <c r="A5" s="23"/>
      <c r="B5" s="23"/>
      <c r="C5" s="23"/>
      <c r="D5" s="23"/>
      <c r="E5" s="23"/>
      <c r="F5" s="24" t="s">
        <v>50</v>
      </c>
      <c r="G5" s="24" t="s">
        <v>52</v>
      </c>
      <c r="H5" s="24" t="s">
        <v>51</v>
      </c>
      <c r="I5" s="23"/>
      <c r="J5" s="23"/>
      <c r="K5" s="23"/>
      <c r="L5" s="23"/>
      <c r="M5" s="23"/>
      <c r="N5" s="23"/>
      <c r="O5" s="23"/>
      <c r="P5" s="23"/>
      <c r="Q5" s="23"/>
      <c r="R5" s="23"/>
      <c r="S5" s="23"/>
      <c r="T5" s="23"/>
      <c r="U5" s="23"/>
      <c r="V5" s="24"/>
      <c r="W5" s="23"/>
      <c r="X5" s="23"/>
      <c r="Y5" s="23"/>
      <c r="Z5" s="23"/>
      <c r="AA5" s="23"/>
      <c r="AB5" s="23"/>
    </row>
    <row r="6" spans="1:28" ht="19.5" customHeight="1">
      <c r="A6" s="15">
        <v>1</v>
      </c>
      <c r="B6" s="26">
        <f>+Master!B5</f>
        <v>0</v>
      </c>
      <c r="C6" s="26">
        <f>+Master!C5</f>
        <v>0</v>
      </c>
      <c r="D6" s="26">
        <f>+Master!D5</f>
        <v>0</v>
      </c>
      <c r="E6" s="15"/>
      <c r="F6" s="15"/>
      <c r="G6" s="15"/>
      <c r="H6" s="15"/>
      <c r="I6" s="15">
        <f>+E6+F6+G6+H6</f>
        <v>0</v>
      </c>
      <c r="J6" s="27">
        <f aca="true" t="shared" si="0" ref="J6:J20">ROUND(Q6*25%,0)</f>
        <v>0</v>
      </c>
      <c r="K6" s="27">
        <f aca="true" t="shared" si="1" ref="K6:K20">ROUND(Q6*20%,0)</f>
        <v>0</v>
      </c>
      <c r="L6" s="27">
        <f aca="true" t="shared" si="2" ref="L6:L20">ROUND(Q6*2%,0)</f>
        <v>0</v>
      </c>
      <c r="M6" s="27">
        <f aca="true" t="shared" si="3" ref="M6:M20">ROUND(Q6*2%,0)</f>
        <v>0</v>
      </c>
      <c r="N6" s="27">
        <f aca="true" t="shared" si="4" ref="N6:N20">ROUND(Q6*6%,0)</f>
        <v>0</v>
      </c>
      <c r="O6" s="27">
        <f aca="true" t="shared" si="5" ref="O6:O20">ROUND(Q6*35%,0)</f>
        <v>0</v>
      </c>
      <c r="P6" s="27">
        <f aca="true" t="shared" si="6" ref="P6:P20">ROUND(Q6*10%,0)</f>
        <v>0</v>
      </c>
      <c r="Q6" s="27">
        <f>ROUND(Master!T5/30*'April-09'!I6,0)</f>
        <v>0</v>
      </c>
      <c r="R6" s="27">
        <f aca="true" t="shared" si="7" ref="R6:R20">IF(Q6&lt;=2500,0,IF(Q6&lt;=3500,60,IF(Q6&lt;=5000,120,IF(Q6&lt;=10000,175,200))))</f>
        <v>0</v>
      </c>
      <c r="S6" s="27">
        <f aca="true" t="shared" si="8" ref="S6:S31">ROUND(J6*24%,0)</f>
        <v>0</v>
      </c>
      <c r="T6" s="27">
        <f>+Master!AO5</f>
        <v>0</v>
      </c>
      <c r="U6" s="27">
        <f aca="true" t="shared" si="9" ref="U6:U31">SUM(R6:T6)</f>
        <v>0</v>
      </c>
      <c r="V6" s="27">
        <f aca="true" t="shared" si="10" ref="V6:V31">+Q6-U6</f>
        <v>0</v>
      </c>
      <c r="W6" s="27"/>
      <c r="X6" s="27">
        <f aca="true" t="shared" si="11" ref="X6:X20">+V6-W6</f>
        <v>0</v>
      </c>
      <c r="Y6" s="15"/>
      <c r="Z6" s="27">
        <f aca="true" t="shared" si="12" ref="Z6:Z20">+X6-Y6</f>
        <v>0</v>
      </c>
      <c r="AA6" s="27">
        <f>+'Oct-09'!AB6</f>
        <v>0</v>
      </c>
      <c r="AB6" s="27">
        <f aca="true" t="shared" si="13" ref="AB6:AB20">+Z6+AA6</f>
        <v>0</v>
      </c>
    </row>
    <row r="7" spans="1:28" ht="19.5" customHeight="1">
      <c r="A7" s="15">
        <f>+A6+1</f>
        <v>2</v>
      </c>
      <c r="B7" s="26">
        <f>+Master!B6</f>
        <v>0</v>
      </c>
      <c r="C7" s="26">
        <f>+Master!C6</f>
        <v>0</v>
      </c>
      <c r="D7" s="26">
        <f>+Master!D6</f>
        <v>0</v>
      </c>
      <c r="E7" s="15"/>
      <c r="F7" s="15"/>
      <c r="G7" s="15"/>
      <c r="H7" s="15"/>
      <c r="I7" s="15">
        <f aca="true" t="shared" si="14" ref="I7:I31">+E7+F7+G7+H7</f>
        <v>0</v>
      </c>
      <c r="J7" s="27">
        <f t="shared" si="0"/>
        <v>0</v>
      </c>
      <c r="K7" s="27">
        <f t="shared" si="1"/>
        <v>0</v>
      </c>
      <c r="L7" s="27">
        <f t="shared" si="2"/>
        <v>0</v>
      </c>
      <c r="M7" s="27">
        <f t="shared" si="3"/>
        <v>0</v>
      </c>
      <c r="N7" s="27">
        <f t="shared" si="4"/>
        <v>0</v>
      </c>
      <c r="O7" s="27">
        <f t="shared" si="5"/>
        <v>0</v>
      </c>
      <c r="P7" s="27">
        <f t="shared" si="6"/>
        <v>0</v>
      </c>
      <c r="Q7" s="27">
        <f>ROUND(Master!T6/30*'April-09'!I7,0)</f>
        <v>0</v>
      </c>
      <c r="R7" s="27">
        <f t="shared" si="7"/>
        <v>0</v>
      </c>
      <c r="S7" s="27">
        <f t="shared" si="8"/>
        <v>0</v>
      </c>
      <c r="T7" s="27">
        <f>+Master!AO6</f>
        <v>0</v>
      </c>
      <c r="U7" s="27">
        <f t="shared" si="9"/>
        <v>0</v>
      </c>
      <c r="V7" s="27">
        <f t="shared" si="10"/>
        <v>0</v>
      </c>
      <c r="W7" s="27"/>
      <c r="X7" s="27">
        <f t="shared" si="11"/>
        <v>0</v>
      </c>
      <c r="Y7" s="15"/>
      <c r="Z7" s="27">
        <f t="shared" si="12"/>
        <v>0</v>
      </c>
      <c r="AA7" s="27">
        <f>+'Oct-09'!AB7</f>
        <v>0</v>
      </c>
      <c r="AB7" s="27">
        <f t="shared" si="13"/>
        <v>0</v>
      </c>
    </row>
    <row r="8" spans="1:28" ht="19.5" customHeight="1">
      <c r="A8" s="15">
        <f aca="true" t="shared" si="15" ref="A8:A31">+A7+1</f>
        <v>3</v>
      </c>
      <c r="B8" s="26">
        <f>+Master!B7</f>
        <v>0</v>
      </c>
      <c r="C8" s="26">
        <f>+Master!C7</f>
        <v>0</v>
      </c>
      <c r="D8" s="26">
        <f>+Master!D7</f>
        <v>0</v>
      </c>
      <c r="E8" s="15"/>
      <c r="F8" s="15"/>
      <c r="G8" s="15"/>
      <c r="H8" s="15"/>
      <c r="I8" s="15">
        <f t="shared" si="14"/>
        <v>0</v>
      </c>
      <c r="J8" s="27">
        <f t="shared" si="0"/>
        <v>0</v>
      </c>
      <c r="K8" s="27">
        <f t="shared" si="1"/>
        <v>0</v>
      </c>
      <c r="L8" s="27">
        <f t="shared" si="2"/>
        <v>0</v>
      </c>
      <c r="M8" s="27">
        <f t="shared" si="3"/>
        <v>0</v>
      </c>
      <c r="N8" s="27">
        <f t="shared" si="4"/>
        <v>0</v>
      </c>
      <c r="O8" s="27">
        <f t="shared" si="5"/>
        <v>0</v>
      </c>
      <c r="P8" s="27">
        <f t="shared" si="6"/>
        <v>0</v>
      </c>
      <c r="Q8" s="27">
        <f>ROUND(Master!T7/30*'April-09'!I8,0)</f>
        <v>0</v>
      </c>
      <c r="R8" s="27">
        <f t="shared" si="7"/>
        <v>0</v>
      </c>
      <c r="S8" s="27">
        <f t="shared" si="8"/>
        <v>0</v>
      </c>
      <c r="T8" s="27">
        <f>+Master!AO7</f>
        <v>0</v>
      </c>
      <c r="U8" s="27">
        <f t="shared" si="9"/>
        <v>0</v>
      </c>
      <c r="V8" s="27">
        <f t="shared" si="10"/>
        <v>0</v>
      </c>
      <c r="W8" s="27"/>
      <c r="X8" s="27">
        <f t="shared" si="11"/>
        <v>0</v>
      </c>
      <c r="Y8" s="15"/>
      <c r="Z8" s="27">
        <f t="shared" si="12"/>
        <v>0</v>
      </c>
      <c r="AA8" s="27">
        <f>+'Oct-09'!AB8</f>
        <v>0</v>
      </c>
      <c r="AB8" s="27">
        <f t="shared" si="13"/>
        <v>0</v>
      </c>
    </row>
    <row r="9" spans="1:28" ht="19.5" customHeight="1">
      <c r="A9" s="15">
        <f t="shared" si="15"/>
        <v>4</v>
      </c>
      <c r="B9" s="26">
        <f>+Master!B8</f>
        <v>0</v>
      </c>
      <c r="C9" s="26">
        <f>+Master!C8</f>
        <v>0</v>
      </c>
      <c r="D9" s="26">
        <f>+Master!D8</f>
        <v>0</v>
      </c>
      <c r="E9" s="15"/>
      <c r="F9" s="15"/>
      <c r="G9" s="15"/>
      <c r="H9" s="15"/>
      <c r="I9" s="15">
        <f t="shared" si="14"/>
        <v>0</v>
      </c>
      <c r="J9" s="27">
        <f t="shared" si="0"/>
        <v>0</v>
      </c>
      <c r="K9" s="27">
        <f t="shared" si="1"/>
        <v>0</v>
      </c>
      <c r="L9" s="27">
        <f t="shared" si="2"/>
        <v>0</v>
      </c>
      <c r="M9" s="27">
        <f t="shared" si="3"/>
        <v>0</v>
      </c>
      <c r="N9" s="27">
        <f t="shared" si="4"/>
        <v>0</v>
      </c>
      <c r="O9" s="27">
        <f t="shared" si="5"/>
        <v>0</v>
      </c>
      <c r="P9" s="27">
        <f t="shared" si="6"/>
        <v>0</v>
      </c>
      <c r="Q9" s="27">
        <f>ROUND(Master!T8/30*'April-09'!I9,0)</f>
        <v>0</v>
      </c>
      <c r="R9" s="27">
        <f t="shared" si="7"/>
        <v>0</v>
      </c>
      <c r="S9" s="27">
        <f t="shared" si="8"/>
        <v>0</v>
      </c>
      <c r="T9" s="27">
        <f>+Master!AO8</f>
        <v>0</v>
      </c>
      <c r="U9" s="27">
        <f t="shared" si="9"/>
        <v>0</v>
      </c>
      <c r="V9" s="27">
        <f t="shared" si="10"/>
        <v>0</v>
      </c>
      <c r="W9" s="27"/>
      <c r="X9" s="27">
        <f t="shared" si="11"/>
        <v>0</v>
      </c>
      <c r="Y9" s="15"/>
      <c r="Z9" s="27">
        <f t="shared" si="12"/>
        <v>0</v>
      </c>
      <c r="AA9" s="27">
        <f>+'Oct-09'!AB9</f>
        <v>0</v>
      </c>
      <c r="AB9" s="27">
        <f t="shared" si="13"/>
        <v>0</v>
      </c>
    </row>
    <row r="10" spans="1:28" ht="19.5" customHeight="1">
      <c r="A10" s="15">
        <f t="shared" si="15"/>
        <v>5</v>
      </c>
      <c r="B10" s="26">
        <f>+Master!B9</f>
        <v>0</v>
      </c>
      <c r="C10" s="26">
        <f>+Master!C9</f>
        <v>0</v>
      </c>
      <c r="D10" s="26">
        <f>+Master!D9</f>
        <v>0</v>
      </c>
      <c r="E10" s="15"/>
      <c r="F10" s="15"/>
      <c r="G10" s="15"/>
      <c r="H10" s="15"/>
      <c r="I10" s="15">
        <f t="shared" si="14"/>
        <v>0</v>
      </c>
      <c r="J10" s="27">
        <f t="shared" si="0"/>
        <v>0</v>
      </c>
      <c r="K10" s="27">
        <f t="shared" si="1"/>
        <v>0</v>
      </c>
      <c r="L10" s="27">
        <f t="shared" si="2"/>
        <v>0</v>
      </c>
      <c r="M10" s="27">
        <f t="shared" si="3"/>
        <v>0</v>
      </c>
      <c r="N10" s="27">
        <f t="shared" si="4"/>
        <v>0</v>
      </c>
      <c r="O10" s="27">
        <f t="shared" si="5"/>
        <v>0</v>
      </c>
      <c r="P10" s="27">
        <f t="shared" si="6"/>
        <v>0</v>
      </c>
      <c r="Q10" s="27">
        <f>ROUND(Master!T9/30*'April-09'!I10,0)</f>
        <v>0</v>
      </c>
      <c r="R10" s="27">
        <f t="shared" si="7"/>
        <v>0</v>
      </c>
      <c r="S10" s="27">
        <f t="shared" si="8"/>
        <v>0</v>
      </c>
      <c r="T10" s="27">
        <f>+Master!AO9</f>
        <v>0</v>
      </c>
      <c r="U10" s="27">
        <f t="shared" si="9"/>
        <v>0</v>
      </c>
      <c r="V10" s="27">
        <f t="shared" si="10"/>
        <v>0</v>
      </c>
      <c r="W10" s="27"/>
      <c r="X10" s="27">
        <f t="shared" si="11"/>
        <v>0</v>
      </c>
      <c r="Y10" s="15"/>
      <c r="Z10" s="27">
        <f t="shared" si="12"/>
        <v>0</v>
      </c>
      <c r="AA10" s="27">
        <f>+'Oct-09'!AB10</f>
        <v>0</v>
      </c>
      <c r="AB10" s="27">
        <f t="shared" si="13"/>
        <v>0</v>
      </c>
    </row>
    <row r="11" spans="1:28" ht="19.5" customHeight="1">
      <c r="A11" s="15">
        <f t="shared" si="15"/>
        <v>6</v>
      </c>
      <c r="B11" s="26">
        <f>+Master!B10</f>
        <v>0</v>
      </c>
      <c r="C11" s="26">
        <f>+Master!C10</f>
        <v>0</v>
      </c>
      <c r="D11" s="26">
        <f>+Master!D10</f>
        <v>0</v>
      </c>
      <c r="E11" s="15"/>
      <c r="F11" s="15"/>
      <c r="G11" s="15"/>
      <c r="H11" s="15"/>
      <c r="I11" s="15">
        <f t="shared" si="14"/>
        <v>0</v>
      </c>
      <c r="J11" s="27">
        <f t="shared" si="0"/>
        <v>0</v>
      </c>
      <c r="K11" s="27">
        <f t="shared" si="1"/>
        <v>0</v>
      </c>
      <c r="L11" s="27">
        <f t="shared" si="2"/>
        <v>0</v>
      </c>
      <c r="M11" s="27">
        <f t="shared" si="3"/>
        <v>0</v>
      </c>
      <c r="N11" s="27">
        <f t="shared" si="4"/>
        <v>0</v>
      </c>
      <c r="O11" s="27">
        <f t="shared" si="5"/>
        <v>0</v>
      </c>
      <c r="P11" s="27">
        <f t="shared" si="6"/>
        <v>0</v>
      </c>
      <c r="Q11" s="27">
        <f>ROUND(Master!T10/30*'Nov-09'!E11,0)</f>
        <v>0</v>
      </c>
      <c r="R11" s="27">
        <f t="shared" si="7"/>
        <v>0</v>
      </c>
      <c r="S11" s="27">
        <f t="shared" si="8"/>
        <v>0</v>
      </c>
      <c r="T11" s="27">
        <f>+Master!AO10</f>
        <v>0</v>
      </c>
      <c r="U11" s="27">
        <f t="shared" si="9"/>
        <v>0</v>
      </c>
      <c r="V11" s="27">
        <f t="shared" si="10"/>
        <v>0</v>
      </c>
      <c r="W11" s="27"/>
      <c r="X11" s="27">
        <f t="shared" si="11"/>
        <v>0</v>
      </c>
      <c r="Y11" s="15"/>
      <c r="Z11" s="27">
        <f t="shared" si="12"/>
        <v>0</v>
      </c>
      <c r="AA11" s="27">
        <f>+'Oct-09'!AB11</f>
        <v>0</v>
      </c>
      <c r="AB11" s="27">
        <f t="shared" si="13"/>
        <v>0</v>
      </c>
    </row>
    <row r="12" spans="1:28" ht="19.5" customHeight="1">
      <c r="A12" s="15">
        <f t="shared" si="15"/>
        <v>7</v>
      </c>
      <c r="B12" s="26">
        <f>+Master!B11</f>
        <v>0</v>
      </c>
      <c r="C12" s="26">
        <f>+Master!C11</f>
        <v>0</v>
      </c>
      <c r="D12" s="26">
        <f>+Master!D11</f>
        <v>0</v>
      </c>
      <c r="E12" s="15"/>
      <c r="F12" s="15"/>
      <c r="G12" s="15"/>
      <c r="H12" s="15"/>
      <c r="I12" s="15">
        <f t="shared" si="14"/>
        <v>0</v>
      </c>
      <c r="J12" s="27">
        <f t="shared" si="0"/>
        <v>0</v>
      </c>
      <c r="K12" s="27">
        <f t="shared" si="1"/>
        <v>0</v>
      </c>
      <c r="L12" s="27">
        <f t="shared" si="2"/>
        <v>0</v>
      </c>
      <c r="M12" s="27">
        <f t="shared" si="3"/>
        <v>0</v>
      </c>
      <c r="N12" s="27">
        <f t="shared" si="4"/>
        <v>0</v>
      </c>
      <c r="O12" s="27">
        <f t="shared" si="5"/>
        <v>0</v>
      </c>
      <c r="P12" s="27">
        <f t="shared" si="6"/>
        <v>0</v>
      </c>
      <c r="Q12" s="27">
        <f>ROUND(Master!T11/30*'April-09'!I12,0)</f>
        <v>0</v>
      </c>
      <c r="R12" s="27">
        <f t="shared" si="7"/>
        <v>0</v>
      </c>
      <c r="S12" s="27">
        <f t="shared" si="8"/>
        <v>0</v>
      </c>
      <c r="T12" s="27">
        <f>+Master!AO11</f>
        <v>0</v>
      </c>
      <c r="U12" s="27">
        <f t="shared" si="9"/>
        <v>0</v>
      </c>
      <c r="V12" s="27">
        <f t="shared" si="10"/>
        <v>0</v>
      </c>
      <c r="W12" s="27"/>
      <c r="X12" s="27">
        <f t="shared" si="11"/>
        <v>0</v>
      </c>
      <c r="Y12" s="15"/>
      <c r="Z12" s="27">
        <f t="shared" si="12"/>
        <v>0</v>
      </c>
      <c r="AA12" s="27">
        <f>+'Oct-09'!AB12</f>
        <v>0</v>
      </c>
      <c r="AB12" s="27">
        <f t="shared" si="13"/>
        <v>0</v>
      </c>
    </row>
    <row r="13" spans="1:28" ht="19.5" customHeight="1">
      <c r="A13" s="15">
        <f t="shared" si="15"/>
        <v>8</v>
      </c>
      <c r="B13" s="26">
        <f>+Master!B12</f>
        <v>0</v>
      </c>
      <c r="C13" s="26">
        <f>+Master!C12</f>
        <v>0</v>
      </c>
      <c r="D13" s="26">
        <f>+Master!D12</f>
        <v>0</v>
      </c>
      <c r="E13" s="15"/>
      <c r="F13" s="15"/>
      <c r="G13" s="15"/>
      <c r="H13" s="15"/>
      <c r="I13" s="15">
        <f t="shared" si="14"/>
        <v>0</v>
      </c>
      <c r="J13" s="27">
        <f t="shared" si="0"/>
        <v>0</v>
      </c>
      <c r="K13" s="27">
        <f t="shared" si="1"/>
        <v>0</v>
      </c>
      <c r="L13" s="27">
        <f t="shared" si="2"/>
        <v>0</v>
      </c>
      <c r="M13" s="27">
        <f t="shared" si="3"/>
        <v>0</v>
      </c>
      <c r="N13" s="27">
        <f t="shared" si="4"/>
        <v>0</v>
      </c>
      <c r="O13" s="27">
        <f t="shared" si="5"/>
        <v>0</v>
      </c>
      <c r="P13" s="27">
        <f t="shared" si="6"/>
        <v>0</v>
      </c>
      <c r="Q13" s="27">
        <f>ROUND(Master!T12/30*'April-09'!I13,0)</f>
        <v>0</v>
      </c>
      <c r="R13" s="27">
        <f t="shared" si="7"/>
        <v>0</v>
      </c>
      <c r="S13" s="27">
        <f t="shared" si="8"/>
        <v>0</v>
      </c>
      <c r="T13" s="27">
        <f>+Master!AO12</f>
        <v>0</v>
      </c>
      <c r="U13" s="27">
        <f t="shared" si="9"/>
        <v>0</v>
      </c>
      <c r="V13" s="27">
        <f t="shared" si="10"/>
        <v>0</v>
      </c>
      <c r="W13" s="27"/>
      <c r="X13" s="27">
        <f t="shared" si="11"/>
        <v>0</v>
      </c>
      <c r="Y13" s="15"/>
      <c r="Z13" s="27">
        <f t="shared" si="12"/>
        <v>0</v>
      </c>
      <c r="AA13" s="27">
        <f>+'Oct-09'!AB13</f>
        <v>0</v>
      </c>
      <c r="AB13" s="27">
        <f t="shared" si="13"/>
        <v>0</v>
      </c>
    </row>
    <row r="14" spans="1:28" ht="19.5" customHeight="1">
      <c r="A14" s="15">
        <f t="shared" si="15"/>
        <v>9</v>
      </c>
      <c r="B14" s="26">
        <f>+Master!B13</f>
        <v>0</v>
      </c>
      <c r="C14" s="26">
        <f>+Master!C13</f>
        <v>0</v>
      </c>
      <c r="D14" s="26">
        <f>+Master!D13</f>
        <v>0</v>
      </c>
      <c r="E14" s="15"/>
      <c r="F14" s="15"/>
      <c r="G14" s="15"/>
      <c r="H14" s="15"/>
      <c r="I14" s="15">
        <f t="shared" si="14"/>
        <v>0</v>
      </c>
      <c r="J14" s="27">
        <f t="shared" si="0"/>
        <v>0</v>
      </c>
      <c r="K14" s="27">
        <f t="shared" si="1"/>
        <v>0</v>
      </c>
      <c r="L14" s="27">
        <f t="shared" si="2"/>
        <v>0</v>
      </c>
      <c r="M14" s="27">
        <f t="shared" si="3"/>
        <v>0</v>
      </c>
      <c r="N14" s="27">
        <f t="shared" si="4"/>
        <v>0</v>
      </c>
      <c r="O14" s="27">
        <f t="shared" si="5"/>
        <v>0</v>
      </c>
      <c r="P14" s="27">
        <f t="shared" si="6"/>
        <v>0</v>
      </c>
      <c r="Q14" s="27">
        <f>ROUND(Master!T13/30*'April-09'!I14,0)</f>
        <v>0</v>
      </c>
      <c r="R14" s="27">
        <f t="shared" si="7"/>
        <v>0</v>
      </c>
      <c r="S14" s="27">
        <f t="shared" si="8"/>
        <v>0</v>
      </c>
      <c r="T14" s="27">
        <f>+Master!AO13</f>
        <v>0</v>
      </c>
      <c r="U14" s="27">
        <f t="shared" si="9"/>
        <v>0</v>
      </c>
      <c r="V14" s="27">
        <f t="shared" si="10"/>
        <v>0</v>
      </c>
      <c r="W14" s="27"/>
      <c r="X14" s="27">
        <f t="shared" si="11"/>
        <v>0</v>
      </c>
      <c r="Y14" s="15"/>
      <c r="Z14" s="27">
        <f t="shared" si="12"/>
        <v>0</v>
      </c>
      <c r="AA14" s="27">
        <f>+'Oct-09'!AB14</f>
        <v>0</v>
      </c>
      <c r="AB14" s="27">
        <f t="shared" si="13"/>
        <v>0</v>
      </c>
    </row>
    <row r="15" spans="1:28" ht="19.5" customHeight="1">
      <c r="A15" s="15">
        <f t="shared" si="15"/>
        <v>10</v>
      </c>
      <c r="B15" s="26">
        <f>+Master!B14</f>
        <v>0</v>
      </c>
      <c r="C15" s="26">
        <f>+Master!C14</f>
        <v>0</v>
      </c>
      <c r="D15" s="26">
        <f>+Master!D14</f>
        <v>0</v>
      </c>
      <c r="E15" s="15"/>
      <c r="F15" s="15"/>
      <c r="G15" s="15"/>
      <c r="H15" s="15"/>
      <c r="I15" s="15">
        <f t="shared" si="14"/>
        <v>0</v>
      </c>
      <c r="J15" s="27">
        <f t="shared" si="0"/>
        <v>0</v>
      </c>
      <c r="K15" s="27">
        <f t="shared" si="1"/>
        <v>0</v>
      </c>
      <c r="L15" s="27">
        <f t="shared" si="2"/>
        <v>0</v>
      </c>
      <c r="M15" s="27">
        <f t="shared" si="3"/>
        <v>0</v>
      </c>
      <c r="N15" s="27">
        <f t="shared" si="4"/>
        <v>0</v>
      </c>
      <c r="O15" s="27">
        <f t="shared" si="5"/>
        <v>0</v>
      </c>
      <c r="P15" s="27">
        <f t="shared" si="6"/>
        <v>0</v>
      </c>
      <c r="Q15" s="27">
        <f>ROUND(Master!T14/30*'April-09'!I15,0)</f>
        <v>0</v>
      </c>
      <c r="R15" s="27">
        <f t="shared" si="7"/>
        <v>0</v>
      </c>
      <c r="S15" s="27">
        <f t="shared" si="8"/>
        <v>0</v>
      </c>
      <c r="T15" s="27">
        <f>+Master!AO14</f>
        <v>0</v>
      </c>
      <c r="U15" s="27">
        <f t="shared" si="9"/>
        <v>0</v>
      </c>
      <c r="V15" s="27">
        <f t="shared" si="10"/>
        <v>0</v>
      </c>
      <c r="W15" s="27"/>
      <c r="X15" s="27">
        <f t="shared" si="11"/>
        <v>0</v>
      </c>
      <c r="Y15" s="15"/>
      <c r="Z15" s="27">
        <f t="shared" si="12"/>
        <v>0</v>
      </c>
      <c r="AA15" s="27">
        <f>+'Oct-09'!AB15</f>
        <v>0</v>
      </c>
      <c r="AB15" s="27">
        <f t="shared" si="13"/>
        <v>0</v>
      </c>
    </row>
    <row r="16" spans="1:28" ht="19.5" customHeight="1">
      <c r="A16" s="15">
        <f t="shared" si="15"/>
        <v>11</v>
      </c>
      <c r="B16" s="26">
        <f>+Master!B15</f>
        <v>0</v>
      </c>
      <c r="C16" s="26">
        <f>+Master!C15</f>
        <v>0</v>
      </c>
      <c r="D16" s="26">
        <f>+Master!D15</f>
        <v>0</v>
      </c>
      <c r="E16" s="15"/>
      <c r="F16" s="15"/>
      <c r="G16" s="15"/>
      <c r="H16" s="15"/>
      <c r="I16" s="15">
        <f t="shared" si="14"/>
        <v>0</v>
      </c>
      <c r="J16" s="27">
        <f t="shared" si="0"/>
        <v>0</v>
      </c>
      <c r="K16" s="27">
        <f t="shared" si="1"/>
        <v>0</v>
      </c>
      <c r="L16" s="27">
        <f t="shared" si="2"/>
        <v>0</v>
      </c>
      <c r="M16" s="27">
        <f t="shared" si="3"/>
        <v>0</v>
      </c>
      <c r="N16" s="27">
        <f t="shared" si="4"/>
        <v>0</v>
      </c>
      <c r="O16" s="27">
        <f t="shared" si="5"/>
        <v>0</v>
      </c>
      <c r="P16" s="27">
        <f t="shared" si="6"/>
        <v>0</v>
      </c>
      <c r="Q16" s="27">
        <f>ROUND(Master!T15/30*'April-09'!I16,0)</f>
        <v>0</v>
      </c>
      <c r="R16" s="27">
        <f t="shared" si="7"/>
        <v>0</v>
      </c>
      <c r="S16" s="27">
        <f t="shared" si="8"/>
        <v>0</v>
      </c>
      <c r="T16" s="27">
        <f>+Master!AO15</f>
        <v>0</v>
      </c>
      <c r="U16" s="27">
        <f t="shared" si="9"/>
        <v>0</v>
      </c>
      <c r="V16" s="27">
        <f t="shared" si="10"/>
        <v>0</v>
      </c>
      <c r="W16" s="27"/>
      <c r="X16" s="27">
        <f t="shared" si="11"/>
        <v>0</v>
      </c>
      <c r="Y16" s="15"/>
      <c r="Z16" s="27">
        <f t="shared" si="12"/>
        <v>0</v>
      </c>
      <c r="AA16" s="27">
        <f>+'Oct-09'!AB16</f>
        <v>0</v>
      </c>
      <c r="AB16" s="27">
        <f t="shared" si="13"/>
        <v>0</v>
      </c>
    </row>
    <row r="17" spans="1:28" ht="19.5" customHeight="1">
      <c r="A17" s="15">
        <f t="shared" si="15"/>
        <v>12</v>
      </c>
      <c r="B17" s="26">
        <f>+Master!B16</f>
        <v>0</v>
      </c>
      <c r="C17" s="26">
        <f>+Master!C16</f>
        <v>0</v>
      </c>
      <c r="D17" s="26">
        <f>+Master!D16</f>
        <v>0</v>
      </c>
      <c r="E17" s="15"/>
      <c r="F17" s="15"/>
      <c r="G17" s="15"/>
      <c r="H17" s="15"/>
      <c r="I17" s="15">
        <f t="shared" si="14"/>
        <v>0</v>
      </c>
      <c r="J17" s="27">
        <f t="shared" si="0"/>
        <v>0</v>
      </c>
      <c r="K17" s="27">
        <f t="shared" si="1"/>
        <v>0</v>
      </c>
      <c r="L17" s="27">
        <f t="shared" si="2"/>
        <v>0</v>
      </c>
      <c r="M17" s="27">
        <f t="shared" si="3"/>
        <v>0</v>
      </c>
      <c r="N17" s="27">
        <f t="shared" si="4"/>
        <v>0</v>
      </c>
      <c r="O17" s="27">
        <f t="shared" si="5"/>
        <v>0</v>
      </c>
      <c r="P17" s="27">
        <f t="shared" si="6"/>
        <v>0</v>
      </c>
      <c r="Q17" s="27">
        <f>ROUND(Master!T16/30*'April-09'!I17,0)</f>
        <v>0</v>
      </c>
      <c r="R17" s="27">
        <f t="shared" si="7"/>
        <v>0</v>
      </c>
      <c r="S17" s="27">
        <f t="shared" si="8"/>
        <v>0</v>
      </c>
      <c r="T17" s="27">
        <f>+Master!AO16</f>
        <v>0</v>
      </c>
      <c r="U17" s="27">
        <f t="shared" si="9"/>
        <v>0</v>
      </c>
      <c r="V17" s="27">
        <f t="shared" si="10"/>
        <v>0</v>
      </c>
      <c r="W17" s="27"/>
      <c r="X17" s="27">
        <f t="shared" si="11"/>
        <v>0</v>
      </c>
      <c r="Y17" s="15"/>
      <c r="Z17" s="27">
        <f t="shared" si="12"/>
        <v>0</v>
      </c>
      <c r="AA17" s="27">
        <f>+'Oct-09'!AB17</f>
        <v>0</v>
      </c>
      <c r="AB17" s="27">
        <f t="shared" si="13"/>
        <v>0</v>
      </c>
    </row>
    <row r="18" spans="1:28" ht="19.5" customHeight="1">
      <c r="A18" s="15">
        <f t="shared" si="15"/>
        <v>13</v>
      </c>
      <c r="B18" s="26">
        <f>+Master!B17</f>
        <v>0</v>
      </c>
      <c r="C18" s="26">
        <f>+Master!C17</f>
        <v>0</v>
      </c>
      <c r="D18" s="26">
        <f>+Master!D17</f>
        <v>0</v>
      </c>
      <c r="E18" s="15"/>
      <c r="F18" s="15"/>
      <c r="G18" s="15"/>
      <c r="H18" s="15"/>
      <c r="I18" s="15">
        <f t="shared" si="14"/>
        <v>0</v>
      </c>
      <c r="J18" s="27">
        <f t="shared" si="0"/>
        <v>0</v>
      </c>
      <c r="K18" s="27">
        <f t="shared" si="1"/>
        <v>0</v>
      </c>
      <c r="L18" s="27">
        <f t="shared" si="2"/>
        <v>0</v>
      </c>
      <c r="M18" s="27">
        <f t="shared" si="3"/>
        <v>0</v>
      </c>
      <c r="N18" s="27">
        <f t="shared" si="4"/>
        <v>0</v>
      </c>
      <c r="O18" s="27">
        <f t="shared" si="5"/>
        <v>0</v>
      </c>
      <c r="P18" s="27">
        <f t="shared" si="6"/>
        <v>0</v>
      </c>
      <c r="Q18" s="27">
        <f>ROUND(Master!T17/30*'April-09'!I18,0)</f>
        <v>0</v>
      </c>
      <c r="R18" s="27">
        <f t="shared" si="7"/>
        <v>0</v>
      </c>
      <c r="S18" s="27">
        <f t="shared" si="8"/>
        <v>0</v>
      </c>
      <c r="T18" s="27">
        <f>+Master!AO17</f>
        <v>0</v>
      </c>
      <c r="U18" s="27">
        <f t="shared" si="9"/>
        <v>0</v>
      </c>
      <c r="V18" s="27">
        <f t="shared" si="10"/>
        <v>0</v>
      </c>
      <c r="W18" s="27"/>
      <c r="X18" s="27">
        <f t="shared" si="11"/>
        <v>0</v>
      </c>
      <c r="Y18" s="15"/>
      <c r="Z18" s="27">
        <f t="shared" si="12"/>
        <v>0</v>
      </c>
      <c r="AA18" s="27">
        <f>+'Oct-09'!AB18</f>
        <v>0</v>
      </c>
      <c r="AB18" s="27">
        <f t="shared" si="13"/>
        <v>0</v>
      </c>
    </row>
    <row r="19" spans="1:28" ht="19.5" customHeight="1">
      <c r="A19" s="15">
        <f t="shared" si="15"/>
        <v>14</v>
      </c>
      <c r="B19" s="26">
        <f>+Master!B18</f>
        <v>0</v>
      </c>
      <c r="C19" s="26">
        <f>+Master!C18</f>
        <v>0</v>
      </c>
      <c r="D19" s="26">
        <f>+Master!D18</f>
        <v>0</v>
      </c>
      <c r="E19" s="15"/>
      <c r="F19" s="15"/>
      <c r="G19" s="15"/>
      <c r="H19" s="15"/>
      <c r="I19" s="15">
        <f t="shared" si="14"/>
        <v>0</v>
      </c>
      <c r="J19" s="27">
        <f t="shared" si="0"/>
        <v>0</v>
      </c>
      <c r="K19" s="27">
        <f t="shared" si="1"/>
        <v>0</v>
      </c>
      <c r="L19" s="27">
        <f t="shared" si="2"/>
        <v>0</v>
      </c>
      <c r="M19" s="27">
        <f t="shared" si="3"/>
        <v>0</v>
      </c>
      <c r="N19" s="27">
        <f t="shared" si="4"/>
        <v>0</v>
      </c>
      <c r="O19" s="27">
        <f t="shared" si="5"/>
        <v>0</v>
      </c>
      <c r="P19" s="27">
        <f t="shared" si="6"/>
        <v>0</v>
      </c>
      <c r="Q19" s="27">
        <f>ROUND(Master!T18/30*'April-09'!I19,0)</f>
        <v>0</v>
      </c>
      <c r="R19" s="27">
        <f t="shared" si="7"/>
        <v>0</v>
      </c>
      <c r="S19" s="27">
        <f t="shared" si="8"/>
        <v>0</v>
      </c>
      <c r="T19" s="27">
        <f>+Master!AO18</f>
        <v>0</v>
      </c>
      <c r="U19" s="27">
        <f t="shared" si="9"/>
        <v>0</v>
      </c>
      <c r="V19" s="27">
        <f t="shared" si="10"/>
        <v>0</v>
      </c>
      <c r="W19" s="27"/>
      <c r="X19" s="27">
        <f t="shared" si="11"/>
        <v>0</v>
      </c>
      <c r="Y19" s="15"/>
      <c r="Z19" s="27">
        <f t="shared" si="12"/>
        <v>0</v>
      </c>
      <c r="AA19" s="27">
        <f>+'Oct-09'!AB19</f>
        <v>0</v>
      </c>
      <c r="AB19" s="27">
        <f t="shared" si="13"/>
        <v>0</v>
      </c>
    </row>
    <row r="20" spans="1:28" ht="19.5" customHeight="1">
      <c r="A20" s="15">
        <f t="shared" si="15"/>
        <v>15</v>
      </c>
      <c r="B20" s="26">
        <f>+Master!B19</f>
        <v>0</v>
      </c>
      <c r="C20" s="26">
        <f>+Master!C19</f>
        <v>0</v>
      </c>
      <c r="D20" s="26">
        <f>+Master!D19</f>
        <v>0</v>
      </c>
      <c r="E20" s="15"/>
      <c r="F20" s="15"/>
      <c r="G20" s="15"/>
      <c r="H20" s="15"/>
      <c r="I20" s="15">
        <f t="shared" si="14"/>
        <v>0</v>
      </c>
      <c r="J20" s="27">
        <f t="shared" si="0"/>
        <v>0</v>
      </c>
      <c r="K20" s="27">
        <f t="shared" si="1"/>
        <v>0</v>
      </c>
      <c r="L20" s="27">
        <f t="shared" si="2"/>
        <v>0</v>
      </c>
      <c r="M20" s="27">
        <f t="shared" si="3"/>
        <v>0</v>
      </c>
      <c r="N20" s="27">
        <f t="shared" si="4"/>
        <v>0</v>
      </c>
      <c r="O20" s="27">
        <f t="shared" si="5"/>
        <v>0</v>
      </c>
      <c r="P20" s="27">
        <f t="shared" si="6"/>
        <v>0</v>
      </c>
      <c r="Q20" s="27">
        <f>ROUND(Master!T19/30*'April-09'!I20,0)</f>
        <v>0</v>
      </c>
      <c r="R20" s="27">
        <f t="shared" si="7"/>
        <v>0</v>
      </c>
      <c r="S20" s="27">
        <f t="shared" si="8"/>
        <v>0</v>
      </c>
      <c r="T20" s="27">
        <f>+Master!AO19</f>
        <v>0</v>
      </c>
      <c r="U20" s="27">
        <f t="shared" si="9"/>
        <v>0</v>
      </c>
      <c r="V20" s="27">
        <f t="shared" si="10"/>
        <v>0</v>
      </c>
      <c r="W20" s="27"/>
      <c r="X20" s="27">
        <f t="shared" si="11"/>
        <v>0</v>
      </c>
      <c r="Y20" s="15"/>
      <c r="Z20" s="27">
        <f t="shared" si="12"/>
        <v>0</v>
      </c>
      <c r="AA20" s="27">
        <f>+'Oct-09'!AB20</f>
        <v>0</v>
      </c>
      <c r="AB20" s="27">
        <f t="shared" si="13"/>
        <v>0</v>
      </c>
    </row>
    <row r="21" spans="1:28" ht="19.5" customHeight="1">
      <c r="A21" s="15">
        <f t="shared" si="15"/>
        <v>16</v>
      </c>
      <c r="B21" s="26">
        <f>+Master!B20</f>
        <v>0</v>
      </c>
      <c r="C21" s="26">
        <f>+Master!C20</f>
        <v>0</v>
      </c>
      <c r="D21" s="26">
        <f>+Master!D20</f>
        <v>0</v>
      </c>
      <c r="E21" s="15"/>
      <c r="F21" s="15"/>
      <c r="G21" s="15"/>
      <c r="H21" s="15"/>
      <c r="I21" s="15">
        <f t="shared" si="14"/>
        <v>0</v>
      </c>
      <c r="J21" s="27">
        <f aca="true" t="shared" si="16" ref="J21:J31">ROUND(Q21*25%,0)</f>
        <v>0</v>
      </c>
      <c r="K21" s="27">
        <f aca="true" t="shared" si="17" ref="K21:K31">ROUND(Q21*20%,0)</f>
        <v>0</v>
      </c>
      <c r="L21" s="27">
        <f aca="true" t="shared" si="18" ref="L21:L31">ROUND(Q21*2%,0)</f>
        <v>0</v>
      </c>
      <c r="M21" s="27">
        <f aca="true" t="shared" si="19" ref="M21:M31">ROUND(Q21*2%,0)</f>
        <v>0</v>
      </c>
      <c r="N21" s="27">
        <f aca="true" t="shared" si="20" ref="N21:N31">ROUND(Q21*6%,0)</f>
        <v>0</v>
      </c>
      <c r="O21" s="27">
        <f aca="true" t="shared" si="21" ref="O21:O31">ROUND(Q21*35%,0)</f>
        <v>0</v>
      </c>
      <c r="P21" s="27">
        <f aca="true" t="shared" si="22" ref="P21:P31">ROUND(Q21*10%,0)</f>
        <v>0</v>
      </c>
      <c r="Q21" s="27">
        <f>ROUND(Master!T20/30*'Nov-09'!E21,0)</f>
        <v>0</v>
      </c>
      <c r="R21" s="27">
        <f aca="true" t="shared" si="23" ref="R21:R31">IF(Q21&lt;=2500,0,IF(Q21&lt;=3500,60,IF(Q21&lt;=5000,120,IF(Q21&lt;=10000,175,200))))</f>
        <v>0</v>
      </c>
      <c r="S21" s="27">
        <f t="shared" si="8"/>
        <v>0</v>
      </c>
      <c r="T21" s="27">
        <f>+Master!AO20</f>
        <v>0</v>
      </c>
      <c r="U21" s="27">
        <f t="shared" si="9"/>
        <v>0</v>
      </c>
      <c r="V21" s="27">
        <f t="shared" si="10"/>
        <v>0</v>
      </c>
      <c r="W21" s="27"/>
      <c r="X21" s="27">
        <f aca="true" t="shared" si="24" ref="X21:X31">+V21-W21</f>
        <v>0</v>
      </c>
      <c r="Y21" s="15"/>
      <c r="Z21" s="27">
        <f aca="true" t="shared" si="25" ref="Z21:Z31">+X21-Y21</f>
        <v>0</v>
      </c>
      <c r="AA21" s="27">
        <f>+'Oct-09'!AB21</f>
        <v>0</v>
      </c>
      <c r="AB21" s="27">
        <f aca="true" t="shared" si="26" ref="AB21:AB31">+Z21+AA21</f>
        <v>0</v>
      </c>
    </row>
    <row r="22" spans="1:28" ht="19.5" customHeight="1">
      <c r="A22" s="15">
        <f t="shared" si="15"/>
        <v>17</v>
      </c>
      <c r="B22" s="26">
        <f>+Master!B21</f>
        <v>0</v>
      </c>
      <c r="C22" s="26">
        <f>+Master!C21</f>
        <v>0</v>
      </c>
      <c r="D22" s="26">
        <f>+Master!D21</f>
        <v>0</v>
      </c>
      <c r="E22" s="15"/>
      <c r="F22" s="15"/>
      <c r="G22" s="15"/>
      <c r="H22" s="15"/>
      <c r="I22" s="15">
        <f t="shared" si="14"/>
        <v>0</v>
      </c>
      <c r="J22" s="27">
        <f t="shared" si="16"/>
        <v>0</v>
      </c>
      <c r="K22" s="27">
        <f t="shared" si="17"/>
        <v>0</v>
      </c>
      <c r="L22" s="27">
        <f t="shared" si="18"/>
        <v>0</v>
      </c>
      <c r="M22" s="27">
        <f t="shared" si="19"/>
        <v>0</v>
      </c>
      <c r="N22" s="27">
        <f t="shared" si="20"/>
        <v>0</v>
      </c>
      <c r="O22" s="27">
        <f t="shared" si="21"/>
        <v>0</v>
      </c>
      <c r="P22" s="27">
        <f t="shared" si="22"/>
        <v>0</v>
      </c>
      <c r="Q22" s="27">
        <f>ROUND(Master!T21/30*'April-09'!I22,0)</f>
        <v>0</v>
      </c>
      <c r="R22" s="27">
        <f t="shared" si="23"/>
        <v>0</v>
      </c>
      <c r="S22" s="27">
        <f t="shared" si="8"/>
        <v>0</v>
      </c>
      <c r="T22" s="27">
        <f>+Master!AO21</f>
        <v>0</v>
      </c>
      <c r="U22" s="27">
        <f t="shared" si="9"/>
        <v>0</v>
      </c>
      <c r="V22" s="27">
        <f t="shared" si="10"/>
        <v>0</v>
      </c>
      <c r="W22" s="27"/>
      <c r="X22" s="27">
        <f t="shared" si="24"/>
        <v>0</v>
      </c>
      <c r="Y22" s="15"/>
      <c r="Z22" s="27">
        <f t="shared" si="25"/>
        <v>0</v>
      </c>
      <c r="AA22" s="27">
        <f>+'Oct-09'!AB22</f>
        <v>0</v>
      </c>
      <c r="AB22" s="27">
        <f t="shared" si="26"/>
        <v>0</v>
      </c>
    </row>
    <row r="23" spans="1:28" ht="19.5" customHeight="1">
      <c r="A23" s="15">
        <f t="shared" si="15"/>
        <v>18</v>
      </c>
      <c r="B23" s="26">
        <f>+Master!B22</f>
        <v>0</v>
      </c>
      <c r="C23" s="26">
        <f>+Master!C22</f>
        <v>0</v>
      </c>
      <c r="D23" s="26">
        <f>+Master!D22</f>
        <v>0</v>
      </c>
      <c r="E23" s="15"/>
      <c r="F23" s="15"/>
      <c r="G23" s="15"/>
      <c r="H23" s="15"/>
      <c r="I23" s="15">
        <f t="shared" si="14"/>
        <v>0</v>
      </c>
      <c r="J23" s="27">
        <f t="shared" si="16"/>
        <v>0</v>
      </c>
      <c r="K23" s="27">
        <f t="shared" si="17"/>
        <v>0</v>
      </c>
      <c r="L23" s="27">
        <f t="shared" si="18"/>
        <v>0</v>
      </c>
      <c r="M23" s="27">
        <f t="shared" si="19"/>
        <v>0</v>
      </c>
      <c r="N23" s="27">
        <f t="shared" si="20"/>
        <v>0</v>
      </c>
      <c r="O23" s="27">
        <f t="shared" si="21"/>
        <v>0</v>
      </c>
      <c r="P23" s="27">
        <f t="shared" si="22"/>
        <v>0</v>
      </c>
      <c r="Q23" s="27">
        <f>ROUND(Master!T22/30*'April-09'!I23,0)</f>
        <v>0</v>
      </c>
      <c r="R23" s="27">
        <f t="shared" si="23"/>
        <v>0</v>
      </c>
      <c r="S23" s="27">
        <f t="shared" si="8"/>
        <v>0</v>
      </c>
      <c r="T23" s="27">
        <f>+Master!AO22</f>
        <v>0</v>
      </c>
      <c r="U23" s="27">
        <f t="shared" si="9"/>
        <v>0</v>
      </c>
      <c r="V23" s="27">
        <f t="shared" si="10"/>
        <v>0</v>
      </c>
      <c r="W23" s="27"/>
      <c r="X23" s="27">
        <f t="shared" si="24"/>
        <v>0</v>
      </c>
      <c r="Y23" s="15"/>
      <c r="Z23" s="27">
        <f t="shared" si="25"/>
        <v>0</v>
      </c>
      <c r="AA23" s="27">
        <f>+'Oct-09'!AB23</f>
        <v>0</v>
      </c>
      <c r="AB23" s="27">
        <f t="shared" si="26"/>
        <v>0</v>
      </c>
    </row>
    <row r="24" spans="1:28" ht="19.5" customHeight="1">
      <c r="A24" s="15">
        <f t="shared" si="15"/>
        <v>19</v>
      </c>
      <c r="B24" s="26">
        <f>+Master!B23</f>
        <v>0</v>
      </c>
      <c r="C24" s="26">
        <f>+Master!C23</f>
        <v>0</v>
      </c>
      <c r="D24" s="26">
        <f>+Master!D23</f>
        <v>0</v>
      </c>
      <c r="E24" s="15"/>
      <c r="F24" s="15"/>
      <c r="G24" s="15"/>
      <c r="H24" s="15"/>
      <c r="I24" s="15">
        <f t="shared" si="14"/>
        <v>0</v>
      </c>
      <c r="J24" s="27">
        <f t="shared" si="16"/>
        <v>0</v>
      </c>
      <c r="K24" s="27">
        <f t="shared" si="17"/>
        <v>0</v>
      </c>
      <c r="L24" s="27">
        <f t="shared" si="18"/>
        <v>0</v>
      </c>
      <c r="M24" s="27">
        <f t="shared" si="19"/>
        <v>0</v>
      </c>
      <c r="N24" s="27">
        <f t="shared" si="20"/>
        <v>0</v>
      </c>
      <c r="O24" s="27">
        <f t="shared" si="21"/>
        <v>0</v>
      </c>
      <c r="P24" s="27">
        <f t="shared" si="22"/>
        <v>0</v>
      </c>
      <c r="Q24" s="27">
        <f>ROUND(Master!T23/30*'April-09'!I24,0)</f>
        <v>0</v>
      </c>
      <c r="R24" s="27">
        <f t="shared" si="23"/>
        <v>0</v>
      </c>
      <c r="S24" s="27">
        <f t="shared" si="8"/>
        <v>0</v>
      </c>
      <c r="T24" s="27">
        <f>+Master!AO23</f>
        <v>0</v>
      </c>
      <c r="U24" s="27">
        <f t="shared" si="9"/>
        <v>0</v>
      </c>
      <c r="V24" s="27">
        <f t="shared" si="10"/>
        <v>0</v>
      </c>
      <c r="W24" s="27"/>
      <c r="X24" s="27">
        <f t="shared" si="24"/>
        <v>0</v>
      </c>
      <c r="Y24" s="15"/>
      <c r="Z24" s="27">
        <f t="shared" si="25"/>
        <v>0</v>
      </c>
      <c r="AA24" s="27">
        <f>+'Oct-09'!AB24</f>
        <v>0</v>
      </c>
      <c r="AB24" s="27">
        <f t="shared" si="26"/>
        <v>0</v>
      </c>
    </row>
    <row r="25" spans="1:28" ht="19.5" customHeight="1">
      <c r="A25" s="15">
        <f t="shared" si="15"/>
        <v>20</v>
      </c>
      <c r="B25" s="26">
        <f>+Master!B24</f>
        <v>0</v>
      </c>
      <c r="C25" s="26">
        <f>+Master!C24</f>
        <v>0</v>
      </c>
      <c r="D25" s="26">
        <f>+Master!D24</f>
        <v>0</v>
      </c>
      <c r="E25" s="15"/>
      <c r="F25" s="15"/>
      <c r="G25" s="15"/>
      <c r="H25" s="15"/>
      <c r="I25" s="15">
        <f t="shared" si="14"/>
        <v>0</v>
      </c>
      <c r="J25" s="27">
        <f t="shared" si="16"/>
        <v>0</v>
      </c>
      <c r="K25" s="27">
        <f t="shared" si="17"/>
        <v>0</v>
      </c>
      <c r="L25" s="27">
        <f t="shared" si="18"/>
        <v>0</v>
      </c>
      <c r="M25" s="27">
        <f t="shared" si="19"/>
        <v>0</v>
      </c>
      <c r="N25" s="27">
        <f t="shared" si="20"/>
        <v>0</v>
      </c>
      <c r="O25" s="27">
        <f t="shared" si="21"/>
        <v>0</v>
      </c>
      <c r="P25" s="27">
        <f t="shared" si="22"/>
        <v>0</v>
      </c>
      <c r="Q25" s="27">
        <f>ROUND(Master!T24/30*'April-09'!I25,0)</f>
        <v>0</v>
      </c>
      <c r="R25" s="27">
        <f t="shared" si="23"/>
        <v>0</v>
      </c>
      <c r="S25" s="27">
        <f t="shared" si="8"/>
        <v>0</v>
      </c>
      <c r="T25" s="27">
        <f>+Master!AO24</f>
        <v>0</v>
      </c>
      <c r="U25" s="27">
        <f t="shared" si="9"/>
        <v>0</v>
      </c>
      <c r="V25" s="27">
        <f t="shared" si="10"/>
        <v>0</v>
      </c>
      <c r="W25" s="27"/>
      <c r="X25" s="27">
        <f t="shared" si="24"/>
        <v>0</v>
      </c>
      <c r="Y25" s="15"/>
      <c r="Z25" s="27">
        <f t="shared" si="25"/>
        <v>0</v>
      </c>
      <c r="AA25" s="27">
        <f>+'Oct-09'!AB25</f>
        <v>0</v>
      </c>
      <c r="AB25" s="27">
        <f t="shared" si="26"/>
        <v>0</v>
      </c>
    </row>
    <row r="26" spans="1:28" ht="19.5" customHeight="1">
      <c r="A26" s="15">
        <f t="shared" si="15"/>
        <v>21</v>
      </c>
      <c r="B26" s="26">
        <f>+Master!B25</f>
        <v>0</v>
      </c>
      <c r="C26" s="26">
        <f>+Master!C25</f>
        <v>0</v>
      </c>
      <c r="D26" s="26">
        <f>+Master!D25</f>
        <v>0</v>
      </c>
      <c r="E26" s="15"/>
      <c r="F26" s="15"/>
      <c r="G26" s="15"/>
      <c r="H26" s="15"/>
      <c r="I26" s="15">
        <f t="shared" si="14"/>
        <v>0</v>
      </c>
      <c r="J26" s="27">
        <f>ROUND(Q26*25%,0)</f>
        <v>0</v>
      </c>
      <c r="K26" s="27">
        <f>ROUND(Q26*20%,0)</f>
        <v>0</v>
      </c>
      <c r="L26" s="27">
        <f>ROUND(Q26*2%,0)</f>
        <v>0</v>
      </c>
      <c r="M26" s="27">
        <f>ROUND(Q26*2%,0)</f>
        <v>0</v>
      </c>
      <c r="N26" s="27">
        <f>ROUND(Q26*6%,0)</f>
        <v>0</v>
      </c>
      <c r="O26" s="27">
        <f>ROUND(Q26*35%,0)</f>
        <v>0</v>
      </c>
      <c r="P26" s="27">
        <f>ROUND(Q26*10%,0)</f>
        <v>0</v>
      </c>
      <c r="Q26" s="27">
        <f>ROUND(Master!T25/30*'Nov-09'!E26,0)</f>
        <v>0</v>
      </c>
      <c r="R26" s="27">
        <f t="shared" si="23"/>
        <v>0</v>
      </c>
      <c r="S26" s="27">
        <f t="shared" si="8"/>
        <v>0</v>
      </c>
      <c r="T26" s="27">
        <f>+Master!AO25</f>
        <v>0</v>
      </c>
      <c r="U26" s="27">
        <f t="shared" si="9"/>
        <v>0</v>
      </c>
      <c r="V26" s="27">
        <f t="shared" si="10"/>
        <v>0</v>
      </c>
      <c r="W26" s="27"/>
      <c r="X26" s="27">
        <f>+V26-W26</f>
        <v>0</v>
      </c>
      <c r="Y26" s="15"/>
      <c r="Z26" s="27">
        <f>+X26-Y26</f>
        <v>0</v>
      </c>
      <c r="AA26" s="27">
        <f>+'Oct-09'!AB26</f>
        <v>0</v>
      </c>
      <c r="AB26" s="27">
        <f>+Z26+AA26</f>
        <v>0</v>
      </c>
    </row>
    <row r="27" spans="1:28" ht="19.5" customHeight="1">
      <c r="A27" s="15">
        <f t="shared" si="15"/>
        <v>22</v>
      </c>
      <c r="B27" s="26">
        <f>+Master!B26</f>
        <v>0</v>
      </c>
      <c r="C27" s="26">
        <f>+Master!C26</f>
        <v>0</v>
      </c>
      <c r="D27" s="26">
        <f>+Master!D26</f>
        <v>0</v>
      </c>
      <c r="E27" s="15"/>
      <c r="F27" s="15"/>
      <c r="G27" s="15"/>
      <c r="H27" s="15"/>
      <c r="I27" s="15">
        <f t="shared" si="14"/>
        <v>0</v>
      </c>
      <c r="J27" s="27">
        <f t="shared" si="16"/>
        <v>0</v>
      </c>
      <c r="K27" s="27">
        <f t="shared" si="17"/>
        <v>0</v>
      </c>
      <c r="L27" s="27">
        <f t="shared" si="18"/>
        <v>0</v>
      </c>
      <c r="M27" s="27">
        <f t="shared" si="19"/>
        <v>0</v>
      </c>
      <c r="N27" s="27">
        <f t="shared" si="20"/>
        <v>0</v>
      </c>
      <c r="O27" s="27">
        <f t="shared" si="21"/>
        <v>0</v>
      </c>
      <c r="P27" s="27">
        <f t="shared" si="22"/>
        <v>0</v>
      </c>
      <c r="Q27" s="27">
        <f>ROUND(Master!T26/30*'April-09'!I27,0)</f>
        <v>0</v>
      </c>
      <c r="R27" s="27">
        <f t="shared" si="23"/>
        <v>0</v>
      </c>
      <c r="S27" s="27">
        <f t="shared" si="8"/>
        <v>0</v>
      </c>
      <c r="T27" s="27">
        <f>+Master!AO26</f>
        <v>0</v>
      </c>
      <c r="U27" s="27">
        <f t="shared" si="9"/>
        <v>0</v>
      </c>
      <c r="V27" s="27">
        <f t="shared" si="10"/>
        <v>0</v>
      </c>
      <c r="W27" s="27"/>
      <c r="X27" s="27">
        <f t="shared" si="24"/>
        <v>0</v>
      </c>
      <c r="Y27" s="15"/>
      <c r="Z27" s="27">
        <f t="shared" si="25"/>
        <v>0</v>
      </c>
      <c r="AA27" s="27">
        <f>+'Oct-09'!AB27</f>
        <v>0</v>
      </c>
      <c r="AB27" s="27">
        <f t="shared" si="26"/>
        <v>0</v>
      </c>
    </row>
    <row r="28" spans="1:28" ht="19.5" customHeight="1">
      <c r="A28" s="15">
        <f t="shared" si="15"/>
        <v>23</v>
      </c>
      <c r="B28" s="26">
        <f>+Master!B27</f>
        <v>0</v>
      </c>
      <c r="C28" s="26">
        <f>+Master!C27</f>
        <v>0</v>
      </c>
      <c r="D28" s="26">
        <f>+Master!D27</f>
        <v>0</v>
      </c>
      <c r="E28" s="15"/>
      <c r="F28" s="15"/>
      <c r="G28" s="15"/>
      <c r="H28" s="15"/>
      <c r="I28" s="15">
        <f t="shared" si="14"/>
        <v>0</v>
      </c>
      <c r="J28" s="27">
        <f>ROUND(Q28*25%,0)</f>
        <v>0</v>
      </c>
      <c r="K28" s="27">
        <f>ROUND(Q28*20%,0)</f>
        <v>0</v>
      </c>
      <c r="L28" s="27">
        <f>ROUND(Q28*2%,0)</f>
        <v>0</v>
      </c>
      <c r="M28" s="27">
        <f>ROUND(Q28*2%,0)</f>
        <v>0</v>
      </c>
      <c r="N28" s="27">
        <f>ROUND(Q28*6%,0)</f>
        <v>0</v>
      </c>
      <c r="O28" s="27">
        <f>ROUND(Q28*35%,0)</f>
        <v>0</v>
      </c>
      <c r="P28" s="27">
        <f>ROUND(Q28*10%,0)</f>
        <v>0</v>
      </c>
      <c r="Q28" s="27">
        <f>ROUND(Master!T27/30*'April-09'!I28,0)</f>
        <v>0</v>
      </c>
      <c r="R28" s="27">
        <f t="shared" si="23"/>
        <v>0</v>
      </c>
      <c r="S28" s="27">
        <f t="shared" si="8"/>
        <v>0</v>
      </c>
      <c r="T28" s="27">
        <f>+Master!AO27</f>
        <v>0</v>
      </c>
      <c r="U28" s="27">
        <f t="shared" si="9"/>
        <v>0</v>
      </c>
      <c r="V28" s="27">
        <f t="shared" si="10"/>
        <v>0</v>
      </c>
      <c r="W28" s="27"/>
      <c r="X28" s="27">
        <f>+V28-W28</f>
        <v>0</v>
      </c>
      <c r="Y28" s="15"/>
      <c r="Z28" s="27">
        <f>+X28-Y28</f>
        <v>0</v>
      </c>
      <c r="AA28" s="27">
        <f>+'Oct-09'!AB28</f>
        <v>0</v>
      </c>
      <c r="AB28" s="27">
        <f>+Z28+AA28</f>
        <v>0</v>
      </c>
    </row>
    <row r="29" spans="1:28" ht="19.5" customHeight="1">
      <c r="A29" s="15">
        <f t="shared" si="15"/>
        <v>24</v>
      </c>
      <c r="B29" s="26">
        <f>+Master!B28</f>
        <v>0</v>
      </c>
      <c r="C29" s="26">
        <f>+Master!C28</f>
        <v>0</v>
      </c>
      <c r="D29" s="26">
        <f>+Master!D28</f>
        <v>0</v>
      </c>
      <c r="E29" s="15"/>
      <c r="F29" s="15"/>
      <c r="G29" s="15"/>
      <c r="H29" s="15"/>
      <c r="I29" s="15">
        <f t="shared" si="14"/>
        <v>0</v>
      </c>
      <c r="J29" s="27">
        <f t="shared" si="16"/>
        <v>0</v>
      </c>
      <c r="K29" s="27">
        <f t="shared" si="17"/>
        <v>0</v>
      </c>
      <c r="L29" s="27">
        <f t="shared" si="18"/>
        <v>0</v>
      </c>
      <c r="M29" s="27">
        <f t="shared" si="19"/>
        <v>0</v>
      </c>
      <c r="N29" s="27">
        <f t="shared" si="20"/>
        <v>0</v>
      </c>
      <c r="O29" s="27">
        <f t="shared" si="21"/>
        <v>0</v>
      </c>
      <c r="P29" s="27">
        <f t="shared" si="22"/>
        <v>0</v>
      </c>
      <c r="Q29" s="27">
        <f>ROUND(Master!T28/30*'April-09'!I29,0)</f>
        <v>0</v>
      </c>
      <c r="R29" s="27">
        <f t="shared" si="23"/>
        <v>0</v>
      </c>
      <c r="S29" s="27">
        <f t="shared" si="8"/>
        <v>0</v>
      </c>
      <c r="T29" s="27">
        <f>+Master!AO28</f>
        <v>0</v>
      </c>
      <c r="U29" s="27">
        <f t="shared" si="9"/>
        <v>0</v>
      </c>
      <c r="V29" s="27">
        <f t="shared" si="10"/>
        <v>0</v>
      </c>
      <c r="W29" s="27"/>
      <c r="X29" s="27">
        <f t="shared" si="24"/>
        <v>0</v>
      </c>
      <c r="Y29" s="15"/>
      <c r="Z29" s="27">
        <f t="shared" si="25"/>
        <v>0</v>
      </c>
      <c r="AA29" s="27">
        <f>+'Oct-09'!AB29</f>
        <v>0</v>
      </c>
      <c r="AB29" s="27">
        <f t="shared" si="26"/>
        <v>0</v>
      </c>
    </row>
    <row r="30" spans="1:28" ht="19.5" customHeight="1">
      <c r="A30" s="15">
        <f t="shared" si="15"/>
        <v>25</v>
      </c>
      <c r="B30" s="26">
        <f>+Master!B29</f>
        <v>0</v>
      </c>
      <c r="C30" s="26">
        <f>+Master!C29</f>
        <v>0</v>
      </c>
      <c r="D30" s="26">
        <f>+Master!D29</f>
        <v>0</v>
      </c>
      <c r="E30" s="15"/>
      <c r="F30" s="15"/>
      <c r="G30" s="15"/>
      <c r="H30" s="15"/>
      <c r="I30" s="15">
        <f t="shared" si="14"/>
        <v>0</v>
      </c>
      <c r="J30" s="27">
        <f t="shared" si="16"/>
        <v>0</v>
      </c>
      <c r="K30" s="27">
        <f t="shared" si="17"/>
        <v>0</v>
      </c>
      <c r="L30" s="27">
        <f t="shared" si="18"/>
        <v>0</v>
      </c>
      <c r="M30" s="27">
        <f t="shared" si="19"/>
        <v>0</v>
      </c>
      <c r="N30" s="27">
        <f t="shared" si="20"/>
        <v>0</v>
      </c>
      <c r="O30" s="27">
        <f t="shared" si="21"/>
        <v>0</v>
      </c>
      <c r="P30" s="27">
        <f t="shared" si="22"/>
        <v>0</v>
      </c>
      <c r="Q30" s="27">
        <f>ROUND(Master!T29/30*'Nov-09'!E30,0)</f>
        <v>0</v>
      </c>
      <c r="R30" s="27">
        <f t="shared" si="23"/>
        <v>0</v>
      </c>
      <c r="S30" s="27">
        <f t="shared" si="8"/>
        <v>0</v>
      </c>
      <c r="T30" s="27">
        <f>+Master!AO29</f>
        <v>0</v>
      </c>
      <c r="U30" s="27">
        <f t="shared" si="9"/>
        <v>0</v>
      </c>
      <c r="V30" s="27">
        <f t="shared" si="10"/>
        <v>0</v>
      </c>
      <c r="W30" s="27"/>
      <c r="X30" s="27">
        <f t="shared" si="24"/>
        <v>0</v>
      </c>
      <c r="Y30" s="15"/>
      <c r="Z30" s="27">
        <f t="shared" si="25"/>
        <v>0</v>
      </c>
      <c r="AA30" s="27">
        <f>+'Oct-09'!AB30</f>
        <v>0</v>
      </c>
      <c r="AB30" s="27">
        <f t="shared" si="26"/>
        <v>0</v>
      </c>
    </row>
    <row r="31" spans="1:28" ht="19.5" customHeight="1">
      <c r="A31" s="15">
        <f t="shared" si="15"/>
        <v>26</v>
      </c>
      <c r="B31" s="26">
        <f>+Master!B30</f>
        <v>0</v>
      </c>
      <c r="C31" s="26">
        <f>+Master!C30</f>
        <v>0</v>
      </c>
      <c r="D31" s="26">
        <f>+Master!D30</f>
        <v>0</v>
      </c>
      <c r="E31" s="15"/>
      <c r="F31" s="15"/>
      <c r="G31" s="15"/>
      <c r="H31" s="15"/>
      <c r="I31" s="15">
        <f t="shared" si="14"/>
        <v>0</v>
      </c>
      <c r="J31" s="27">
        <f t="shared" si="16"/>
        <v>0</v>
      </c>
      <c r="K31" s="27">
        <f t="shared" si="17"/>
        <v>0</v>
      </c>
      <c r="L31" s="27">
        <f t="shared" si="18"/>
        <v>0</v>
      </c>
      <c r="M31" s="27">
        <f t="shared" si="19"/>
        <v>0</v>
      </c>
      <c r="N31" s="27">
        <f t="shared" si="20"/>
        <v>0</v>
      </c>
      <c r="O31" s="27">
        <f t="shared" si="21"/>
        <v>0</v>
      </c>
      <c r="P31" s="27">
        <f t="shared" si="22"/>
        <v>0</v>
      </c>
      <c r="Q31" s="27">
        <f>ROUND(Master!T30/30*'April-09'!I31,0)</f>
        <v>0</v>
      </c>
      <c r="R31" s="27">
        <f t="shared" si="23"/>
        <v>0</v>
      </c>
      <c r="S31" s="27">
        <f t="shared" si="8"/>
        <v>0</v>
      </c>
      <c r="T31" s="27">
        <f>+Master!AO30</f>
        <v>0</v>
      </c>
      <c r="U31" s="27">
        <f t="shared" si="9"/>
        <v>0</v>
      </c>
      <c r="V31" s="27">
        <f t="shared" si="10"/>
        <v>0</v>
      </c>
      <c r="W31" s="27"/>
      <c r="X31" s="27">
        <f t="shared" si="24"/>
        <v>0</v>
      </c>
      <c r="Y31" s="15"/>
      <c r="Z31" s="27">
        <f t="shared" si="25"/>
        <v>0</v>
      </c>
      <c r="AA31" s="27">
        <f>+'Oct-09'!AB31</f>
        <v>0</v>
      </c>
      <c r="AB31" s="27">
        <f t="shared" si="26"/>
        <v>0</v>
      </c>
    </row>
    <row r="32" spans="17:28" ht="19.5" customHeight="1">
      <c r="Q32" s="28">
        <f aca="true" t="shared" si="27" ref="Q32:AB32">SUM(Q6:Q31)</f>
        <v>0</v>
      </c>
      <c r="R32" s="28">
        <f t="shared" si="27"/>
        <v>0</v>
      </c>
      <c r="S32" s="28">
        <f t="shared" si="27"/>
        <v>0</v>
      </c>
      <c r="T32" s="28">
        <f t="shared" si="27"/>
        <v>0</v>
      </c>
      <c r="U32" s="28">
        <f t="shared" si="27"/>
        <v>0</v>
      </c>
      <c r="V32" s="28">
        <f t="shared" si="27"/>
        <v>0</v>
      </c>
      <c r="W32" s="28">
        <f t="shared" si="27"/>
        <v>0</v>
      </c>
      <c r="X32" s="28">
        <f t="shared" si="27"/>
        <v>0</v>
      </c>
      <c r="Y32" s="28">
        <f t="shared" si="27"/>
        <v>0</v>
      </c>
      <c r="Z32" s="28">
        <f t="shared" si="27"/>
        <v>0</v>
      </c>
      <c r="AA32" s="28">
        <f t="shared" si="27"/>
        <v>0</v>
      </c>
      <c r="AB32" s="28">
        <f t="shared" si="27"/>
        <v>0</v>
      </c>
    </row>
  </sheetData>
  <sheetProtection/>
  <protectedRanges>
    <protectedRange password="F5F8" sqref="Z4:AB32 A4:D31 J4:X32" name="Range1"/>
  </protectedRanges>
  <mergeCells count="1">
    <mergeCell ref="F4:H4"/>
  </mergeCells>
  <printOptions/>
  <pageMargins left="0.75" right="0.75" top="1" bottom="1" header="0.5" footer="0.5"/>
  <pageSetup horizontalDpi="600" verticalDpi="600" orientation="portrait" r:id="rId1"/>
</worksheet>
</file>

<file path=xl/worksheets/sheet11.xml><?xml version="1.0" encoding="utf-8"?>
<worksheet xmlns="http://schemas.openxmlformats.org/spreadsheetml/2006/main" xmlns:r="http://schemas.openxmlformats.org/officeDocument/2006/relationships">
  <dimension ref="A4:AB32"/>
  <sheetViews>
    <sheetView zoomScalePageLayoutView="0" workbookViewId="0" topLeftCell="A1">
      <pane xSplit="5" ySplit="4" topLeftCell="F5" activePane="bottomRight" state="frozen"/>
      <selection pane="topLeft" activeCell="I13" sqref="I13"/>
      <selection pane="topRight" activeCell="I13" sqref="I13"/>
      <selection pane="bottomLeft" activeCell="I13" sqref="I13"/>
      <selection pane="bottomRight" activeCell="I13" sqref="I13"/>
    </sheetView>
  </sheetViews>
  <sheetFormatPr defaultColWidth="9.140625" defaultRowHeight="19.5" customHeight="1"/>
  <cols>
    <col min="1" max="1" width="5.57421875" style="29" bestFit="1" customWidth="1"/>
    <col min="2" max="2" width="30.28125" style="29" bestFit="1" customWidth="1"/>
    <col min="3" max="3" width="12.57421875" style="29" bestFit="1" customWidth="1"/>
    <col min="4" max="4" width="15.421875" style="29" bestFit="1" customWidth="1"/>
    <col min="5" max="5" width="8.7109375" style="29" bestFit="1" customWidth="1"/>
    <col min="6" max="9" width="8.7109375" style="29" customWidth="1"/>
    <col min="10" max="10" width="6.00390625" style="29" bestFit="1" customWidth="1"/>
    <col min="11" max="11" width="6.7109375" style="29" bestFit="1" customWidth="1"/>
    <col min="12" max="12" width="8.28125" style="29" bestFit="1" customWidth="1"/>
    <col min="13" max="13" width="8.421875" style="29" bestFit="1" customWidth="1"/>
    <col min="14" max="14" width="4.28125" style="29" bestFit="1" customWidth="1"/>
    <col min="15" max="16" width="9.8515625" style="29" bestFit="1" customWidth="1"/>
    <col min="17" max="17" width="7.7109375" style="29" bestFit="1" customWidth="1"/>
    <col min="18" max="18" width="6.421875" style="29" bestFit="1" customWidth="1"/>
    <col min="19" max="19" width="4.00390625" style="29" bestFit="1" customWidth="1"/>
    <col min="20" max="20" width="8.8515625" style="29" bestFit="1" customWidth="1"/>
    <col min="21" max="21" width="8.421875" style="29" bestFit="1" customWidth="1"/>
    <col min="22" max="22" width="8.57421875" style="29" bestFit="1" customWidth="1"/>
    <col min="23" max="23" width="9.00390625" style="29" bestFit="1" customWidth="1"/>
    <col min="24" max="24" width="8.57421875" style="29" bestFit="1" customWidth="1"/>
    <col min="25" max="25" width="6.421875" style="29" bestFit="1" customWidth="1"/>
    <col min="26" max="26" width="8.57421875" style="29" bestFit="1" customWidth="1"/>
    <col min="27" max="27" width="9.7109375" style="29" bestFit="1" customWidth="1"/>
    <col min="28" max="28" width="11.7109375" style="29" bestFit="1" customWidth="1"/>
    <col min="29" max="16384" width="9.140625" style="29" customWidth="1"/>
  </cols>
  <sheetData>
    <row r="4" spans="1:28" ht="45">
      <c r="A4" s="23" t="s">
        <v>16</v>
      </c>
      <c r="B4" s="23" t="s">
        <v>4</v>
      </c>
      <c r="C4" s="23" t="s">
        <v>5</v>
      </c>
      <c r="D4" s="23" t="s">
        <v>41</v>
      </c>
      <c r="E4" s="23" t="s">
        <v>6</v>
      </c>
      <c r="F4" s="68" t="s">
        <v>48</v>
      </c>
      <c r="G4" s="69"/>
      <c r="H4" s="70"/>
      <c r="I4" s="23" t="s">
        <v>49</v>
      </c>
      <c r="J4" s="23" t="s">
        <v>3</v>
      </c>
      <c r="K4" s="23" t="s">
        <v>10</v>
      </c>
      <c r="L4" s="23" t="s">
        <v>1</v>
      </c>
      <c r="M4" s="23" t="s">
        <v>13</v>
      </c>
      <c r="N4" s="23" t="s">
        <v>14</v>
      </c>
      <c r="O4" s="23" t="s">
        <v>33</v>
      </c>
      <c r="P4" s="23" t="s">
        <v>34</v>
      </c>
      <c r="Q4" s="23" t="s">
        <v>7</v>
      </c>
      <c r="R4" s="23" t="s">
        <v>2</v>
      </c>
      <c r="S4" s="23" t="s">
        <v>11</v>
      </c>
      <c r="T4" s="23" t="s">
        <v>8</v>
      </c>
      <c r="U4" s="23" t="s">
        <v>12</v>
      </c>
      <c r="V4" s="24" t="s">
        <v>0</v>
      </c>
      <c r="W4" s="23" t="s">
        <v>9</v>
      </c>
      <c r="X4" s="23" t="s">
        <v>18</v>
      </c>
      <c r="Y4" s="23" t="s">
        <v>20</v>
      </c>
      <c r="Z4" s="23" t="s">
        <v>21</v>
      </c>
      <c r="AA4" s="23" t="s">
        <v>19</v>
      </c>
      <c r="AB4" s="23" t="s">
        <v>22</v>
      </c>
    </row>
    <row r="5" spans="1:28" s="30" customFormat="1" ht="15">
      <c r="A5" s="23"/>
      <c r="B5" s="23"/>
      <c r="C5" s="23"/>
      <c r="D5" s="23"/>
      <c r="E5" s="23"/>
      <c r="F5" s="24" t="s">
        <v>50</v>
      </c>
      <c r="G5" s="24" t="s">
        <v>52</v>
      </c>
      <c r="H5" s="24" t="s">
        <v>51</v>
      </c>
      <c r="I5" s="23"/>
      <c r="J5" s="23"/>
      <c r="K5" s="23"/>
      <c r="L5" s="23"/>
      <c r="M5" s="23"/>
      <c r="N5" s="23"/>
      <c r="O5" s="23"/>
      <c r="P5" s="23"/>
      <c r="Q5" s="23"/>
      <c r="R5" s="23"/>
      <c r="S5" s="23"/>
      <c r="T5" s="23"/>
      <c r="U5" s="23"/>
      <c r="V5" s="24"/>
      <c r="W5" s="23"/>
      <c r="X5" s="23"/>
      <c r="Y5" s="23"/>
      <c r="Z5" s="23"/>
      <c r="AA5" s="23"/>
      <c r="AB5" s="23"/>
    </row>
    <row r="6" spans="1:28" ht="19.5" customHeight="1">
      <c r="A6" s="15">
        <v>1</v>
      </c>
      <c r="B6" s="26">
        <f>+Master!B5</f>
        <v>0</v>
      </c>
      <c r="C6" s="26">
        <f>+Master!C5</f>
        <v>0</v>
      </c>
      <c r="D6" s="26">
        <f>+Master!D5</f>
        <v>0</v>
      </c>
      <c r="E6" s="15"/>
      <c r="F6" s="15"/>
      <c r="G6" s="15"/>
      <c r="H6" s="15"/>
      <c r="I6" s="15">
        <f>+E6+F6+G6+H6</f>
        <v>0</v>
      </c>
      <c r="J6" s="27">
        <f aca="true" t="shared" si="0" ref="J6:J20">ROUND(Q6*25%,0)</f>
        <v>0</v>
      </c>
      <c r="K6" s="27">
        <f aca="true" t="shared" si="1" ref="K6:K20">ROUND(Q6*20%,0)</f>
        <v>0</v>
      </c>
      <c r="L6" s="27">
        <f aca="true" t="shared" si="2" ref="L6:L20">ROUND(Q6*2%,0)</f>
        <v>0</v>
      </c>
      <c r="M6" s="27">
        <f aca="true" t="shared" si="3" ref="M6:M20">ROUND(Q6*2%,0)</f>
        <v>0</v>
      </c>
      <c r="N6" s="27">
        <f aca="true" t="shared" si="4" ref="N6:N20">ROUND(Q6*6%,0)</f>
        <v>0</v>
      </c>
      <c r="O6" s="27">
        <f aca="true" t="shared" si="5" ref="O6:O20">ROUND(Q6*35%,0)</f>
        <v>0</v>
      </c>
      <c r="P6" s="27">
        <f aca="true" t="shared" si="6" ref="P6:P20">ROUND(Q6*10%,0)</f>
        <v>0</v>
      </c>
      <c r="Q6" s="27">
        <f>ROUND(Master!T5/30*'April-09'!I6,0)</f>
        <v>0</v>
      </c>
      <c r="R6" s="27">
        <f aca="true" t="shared" si="7" ref="R6:R20">IF(Q6&lt;=2500,0,IF(Q6&lt;=3500,60,IF(Q6&lt;=5000,120,IF(Q6&lt;=10000,175,200))))</f>
        <v>0</v>
      </c>
      <c r="S6" s="27">
        <f aca="true" t="shared" si="8" ref="S6:S31">ROUND(J6*24%,0)</f>
        <v>0</v>
      </c>
      <c r="T6" s="27">
        <f>+Master!AO5</f>
        <v>0</v>
      </c>
      <c r="U6" s="27">
        <f aca="true" t="shared" si="9" ref="U6:U31">SUM(R6:T6)</f>
        <v>0</v>
      </c>
      <c r="V6" s="27">
        <f aca="true" t="shared" si="10" ref="V6:V31">+Q6-U6</f>
        <v>0</v>
      </c>
      <c r="W6" s="27"/>
      <c r="X6" s="27">
        <f aca="true" t="shared" si="11" ref="X6:X20">+V6-W6</f>
        <v>0</v>
      </c>
      <c r="Y6" s="15"/>
      <c r="Z6" s="27">
        <f aca="true" t="shared" si="12" ref="Z6:Z20">+X6-Y6</f>
        <v>0</v>
      </c>
      <c r="AA6" s="27">
        <f>+'Nov-09'!AB6</f>
        <v>0</v>
      </c>
      <c r="AB6" s="27">
        <f aca="true" t="shared" si="13" ref="AB6:AB20">+Z6+AA6</f>
        <v>0</v>
      </c>
    </row>
    <row r="7" spans="1:28" ht="19.5" customHeight="1">
      <c r="A7" s="15">
        <f>+A6+1</f>
        <v>2</v>
      </c>
      <c r="B7" s="26">
        <f>+Master!B6</f>
        <v>0</v>
      </c>
      <c r="C7" s="26">
        <f>+Master!C6</f>
        <v>0</v>
      </c>
      <c r="D7" s="26">
        <f>+Master!D6</f>
        <v>0</v>
      </c>
      <c r="E7" s="15"/>
      <c r="F7" s="15"/>
      <c r="G7" s="15"/>
      <c r="H7" s="15"/>
      <c r="I7" s="15">
        <f aca="true" t="shared" si="14" ref="I7:I31">+E7+F7+G7+H7</f>
        <v>0</v>
      </c>
      <c r="J7" s="27">
        <f t="shared" si="0"/>
        <v>0</v>
      </c>
      <c r="K7" s="27">
        <f t="shared" si="1"/>
        <v>0</v>
      </c>
      <c r="L7" s="27">
        <f t="shared" si="2"/>
        <v>0</v>
      </c>
      <c r="M7" s="27">
        <f t="shared" si="3"/>
        <v>0</v>
      </c>
      <c r="N7" s="27">
        <f t="shared" si="4"/>
        <v>0</v>
      </c>
      <c r="O7" s="27">
        <f t="shared" si="5"/>
        <v>0</v>
      </c>
      <c r="P7" s="27">
        <f t="shared" si="6"/>
        <v>0</v>
      </c>
      <c r="Q7" s="27">
        <f>ROUND(Master!T6/30*'April-09'!I7,0)</f>
        <v>0</v>
      </c>
      <c r="R7" s="27">
        <f t="shared" si="7"/>
        <v>0</v>
      </c>
      <c r="S7" s="27">
        <f t="shared" si="8"/>
        <v>0</v>
      </c>
      <c r="T7" s="27">
        <f>+Master!AO6</f>
        <v>0</v>
      </c>
      <c r="U7" s="27">
        <f t="shared" si="9"/>
        <v>0</v>
      </c>
      <c r="V7" s="27">
        <f t="shared" si="10"/>
        <v>0</v>
      </c>
      <c r="W7" s="27"/>
      <c r="X7" s="27">
        <f t="shared" si="11"/>
        <v>0</v>
      </c>
      <c r="Y7" s="15"/>
      <c r="Z7" s="27">
        <f t="shared" si="12"/>
        <v>0</v>
      </c>
      <c r="AA7" s="27">
        <f>+'Nov-09'!AB7</f>
        <v>0</v>
      </c>
      <c r="AB7" s="27">
        <f t="shared" si="13"/>
        <v>0</v>
      </c>
    </row>
    <row r="8" spans="1:28" ht="19.5" customHeight="1">
      <c r="A8" s="15">
        <f aca="true" t="shared" si="15" ref="A8:A31">+A7+1</f>
        <v>3</v>
      </c>
      <c r="B8" s="26">
        <f>+Master!B7</f>
        <v>0</v>
      </c>
      <c r="C8" s="26">
        <f>+Master!C7</f>
        <v>0</v>
      </c>
      <c r="D8" s="26">
        <f>+Master!D7</f>
        <v>0</v>
      </c>
      <c r="E8" s="15"/>
      <c r="F8" s="15"/>
      <c r="G8" s="15"/>
      <c r="H8" s="15"/>
      <c r="I8" s="15">
        <f t="shared" si="14"/>
        <v>0</v>
      </c>
      <c r="J8" s="27">
        <f t="shared" si="0"/>
        <v>0</v>
      </c>
      <c r="K8" s="27">
        <f t="shared" si="1"/>
        <v>0</v>
      </c>
      <c r="L8" s="27">
        <f t="shared" si="2"/>
        <v>0</v>
      </c>
      <c r="M8" s="27">
        <f t="shared" si="3"/>
        <v>0</v>
      </c>
      <c r="N8" s="27">
        <f t="shared" si="4"/>
        <v>0</v>
      </c>
      <c r="O8" s="27">
        <f t="shared" si="5"/>
        <v>0</v>
      </c>
      <c r="P8" s="27">
        <f t="shared" si="6"/>
        <v>0</v>
      </c>
      <c r="Q8" s="27">
        <f>ROUND(Master!T7/30*'April-09'!I8,0)</f>
        <v>0</v>
      </c>
      <c r="R8" s="27">
        <f t="shared" si="7"/>
        <v>0</v>
      </c>
      <c r="S8" s="27">
        <f t="shared" si="8"/>
        <v>0</v>
      </c>
      <c r="T8" s="27">
        <f>+Master!AO7</f>
        <v>0</v>
      </c>
      <c r="U8" s="27">
        <f t="shared" si="9"/>
        <v>0</v>
      </c>
      <c r="V8" s="27">
        <f t="shared" si="10"/>
        <v>0</v>
      </c>
      <c r="W8" s="27"/>
      <c r="X8" s="27">
        <f t="shared" si="11"/>
        <v>0</v>
      </c>
      <c r="Y8" s="15"/>
      <c r="Z8" s="27">
        <f t="shared" si="12"/>
        <v>0</v>
      </c>
      <c r="AA8" s="27">
        <f>+'Nov-09'!AB8</f>
        <v>0</v>
      </c>
      <c r="AB8" s="27">
        <f t="shared" si="13"/>
        <v>0</v>
      </c>
    </row>
    <row r="9" spans="1:28" ht="19.5" customHeight="1">
      <c r="A9" s="15">
        <f t="shared" si="15"/>
        <v>4</v>
      </c>
      <c r="B9" s="26">
        <f>+Master!B8</f>
        <v>0</v>
      </c>
      <c r="C9" s="26">
        <f>+Master!C8</f>
        <v>0</v>
      </c>
      <c r="D9" s="26">
        <f>+Master!D8</f>
        <v>0</v>
      </c>
      <c r="E9" s="15"/>
      <c r="F9" s="15"/>
      <c r="G9" s="15"/>
      <c r="H9" s="15"/>
      <c r="I9" s="15">
        <f t="shared" si="14"/>
        <v>0</v>
      </c>
      <c r="J9" s="27">
        <f t="shared" si="0"/>
        <v>0</v>
      </c>
      <c r="K9" s="27">
        <f t="shared" si="1"/>
        <v>0</v>
      </c>
      <c r="L9" s="27">
        <f t="shared" si="2"/>
        <v>0</v>
      </c>
      <c r="M9" s="27">
        <f t="shared" si="3"/>
        <v>0</v>
      </c>
      <c r="N9" s="27">
        <f t="shared" si="4"/>
        <v>0</v>
      </c>
      <c r="O9" s="27">
        <f t="shared" si="5"/>
        <v>0</v>
      </c>
      <c r="P9" s="27">
        <f t="shared" si="6"/>
        <v>0</v>
      </c>
      <c r="Q9" s="27">
        <f>ROUND(Master!T8/30*'April-09'!I9,0)</f>
        <v>0</v>
      </c>
      <c r="R9" s="27">
        <f t="shared" si="7"/>
        <v>0</v>
      </c>
      <c r="S9" s="27">
        <f t="shared" si="8"/>
        <v>0</v>
      </c>
      <c r="T9" s="27">
        <f>+Master!AO8</f>
        <v>0</v>
      </c>
      <c r="U9" s="27">
        <f t="shared" si="9"/>
        <v>0</v>
      </c>
      <c r="V9" s="27">
        <f t="shared" si="10"/>
        <v>0</v>
      </c>
      <c r="W9" s="27"/>
      <c r="X9" s="27">
        <f t="shared" si="11"/>
        <v>0</v>
      </c>
      <c r="Y9" s="15"/>
      <c r="Z9" s="27">
        <f t="shared" si="12"/>
        <v>0</v>
      </c>
      <c r="AA9" s="27">
        <f>+'Nov-09'!AB9</f>
        <v>0</v>
      </c>
      <c r="AB9" s="27">
        <f t="shared" si="13"/>
        <v>0</v>
      </c>
    </row>
    <row r="10" spans="1:28" ht="19.5" customHeight="1">
      <c r="A10" s="15">
        <f t="shared" si="15"/>
        <v>5</v>
      </c>
      <c r="B10" s="26">
        <f>+Master!B9</f>
        <v>0</v>
      </c>
      <c r="C10" s="26">
        <f>+Master!C9</f>
        <v>0</v>
      </c>
      <c r="D10" s="26">
        <f>+Master!D9</f>
        <v>0</v>
      </c>
      <c r="E10" s="15"/>
      <c r="F10" s="15"/>
      <c r="G10" s="15"/>
      <c r="H10" s="15"/>
      <c r="I10" s="15">
        <f t="shared" si="14"/>
        <v>0</v>
      </c>
      <c r="J10" s="27">
        <f t="shared" si="0"/>
        <v>0</v>
      </c>
      <c r="K10" s="27">
        <f t="shared" si="1"/>
        <v>0</v>
      </c>
      <c r="L10" s="27">
        <f t="shared" si="2"/>
        <v>0</v>
      </c>
      <c r="M10" s="27">
        <f t="shared" si="3"/>
        <v>0</v>
      </c>
      <c r="N10" s="27">
        <f t="shared" si="4"/>
        <v>0</v>
      </c>
      <c r="O10" s="27">
        <f t="shared" si="5"/>
        <v>0</v>
      </c>
      <c r="P10" s="27">
        <f t="shared" si="6"/>
        <v>0</v>
      </c>
      <c r="Q10" s="27">
        <f>ROUND(Master!T9/30*'April-09'!I10,0)</f>
        <v>0</v>
      </c>
      <c r="R10" s="27">
        <f t="shared" si="7"/>
        <v>0</v>
      </c>
      <c r="S10" s="27">
        <f t="shared" si="8"/>
        <v>0</v>
      </c>
      <c r="T10" s="27">
        <f>+Master!AO9</f>
        <v>0</v>
      </c>
      <c r="U10" s="27">
        <f t="shared" si="9"/>
        <v>0</v>
      </c>
      <c r="V10" s="27">
        <f t="shared" si="10"/>
        <v>0</v>
      </c>
      <c r="W10" s="27"/>
      <c r="X10" s="27">
        <f t="shared" si="11"/>
        <v>0</v>
      </c>
      <c r="Y10" s="15"/>
      <c r="Z10" s="27">
        <f t="shared" si="12"/>
        <v>0</v>
      </c>
      <c r="AA10" s="27">
        <f>+'Nov-09'!AB10</f>
        <v>0</v>
      </c>
      <c r="AB10" s="27">
        <f t="shared" si="13"/>
        <v>0</v>
      </c>
    </row>
    <row r="11" spans="1:28" ht="19.5" customHeight="1">
      <c r="A11" s="15">
        <f t="shared" si="15"/>
        <v>6</v>
      </c>
      <c r="B11" s="26">
        <f>+Master!B10</f>
        <v>0</v>
      </c>
      <c r="C11" s="26">
        <f>+Master!C10</f>
        <v>0</v>
      </c>
      <c r="D11" s="26">
        <f>+Master!D10</f>
        <v>0</v>
      </c>
      <c r="E11" s="15"/>
      <c r="F11" s="15"/>
      <c r="G11" s="15"/>
      <c r="H11" s="15"/>
      <c r="I11" s="15">
        <f t="shared" si="14"/>
        <v>0</v>
      </c>
      <c r="J11" s="27">
        <f t="shared" si="0"/>
        <v>0</v>
      </c>
      <c r="K11" s="27">
        <f t="shared" si="1"/>
        <v>0</v>
      </c>
      <c r="L11" s="27">
        <f t="shared" si="2"/>
        <v>0</v>
      </c>
      <c r="M11" s="27">
        <f t="shared" si="3"/>
        <v>0</v>
      </c>
      <c r="N11" s="27">
        <f t="shared" si="4"/>
        <v>0</v>
      </c>
      <c r="O11" s="27">
        <f t="shared" si="5"/>
        <v>0</v>
      </c>
      <c r="P11" s="27">
        <f t="shared" si="6"/>
        <v>0</v>
      </c>
      <c r="Q11" s="27">
        <f>ROUND(Master!T10/30*'Dec-09'!E11,0)</f>
        <v>0</v>
      </c>
      <c r="R11" s="27">
        <f t="shared" si="7"/>
        <v>0</v>
      </c>
      <c r="S11" s="27">
        <f t="shared" si="8"/>
        <v>0</v>
      </c>
      <c r="T11" s="27">
        <f>+Master!AO10</f>
        <v>0</v>
      </c>
      <c r="U11" s="27">
        <f t="shared" si="9"/>
        <v>0</v>
      </c>
      <c r="V11" s="27">
        <f t="shared" si="10"/>
        <v>0</v>
      </c>
      <c r="W11" s="27"/>
      <c r="X11" s="27">
        <f t="shared" si="11"/>
        <v>0</v>
      </c>
      <c r="Y11" s="15"/>
      <c r="Z11" s="27">
        <f t="shared" si="12"/>
        <v>0</v>
      </c>
      <c r="AA11" s="27">
        <f>+'Nov-09'!AB11</f>
        <v>0</v>
      </c>
      <c r="AB11" s="27">
        <f t="shared" si="13"/>
        <v>0</v>
      </c>
    </row>
    <row r="12" spans="1:28" ht="19.5" customHeight="1">
      <c r="A12" s="15">
        <f t="shared" si="15"/>
        <v>7</v>
      </c>
      <c r="B12" s="26">
        <f>+Master!B11</f>
        <v>0</v>
      </c>
      <c r="C12" s="26">
        <f>+Master!C11</f>
        <v>0</v>
      </c>
      <c r="D12" s="26">
        <f>+Master!D11</f>
        <v>0</v>
      </c>
      <c r="E12" s="15"/>
      <c r="F12" s="15"/>
      <c r="G12" s="15"/>
      <c r="H12" s="15"/>
      <c r="I12" s="15">
        <f t="shared" si="14"/>
        <v>0</v>
      </c>
      <c r="J12" s="27">
        <f t="shared" si="0"/>
        <v>0</v>
      </c>
      <c r="K12" s="27">
        <f t="shared" si="1"/>
        <v>0</v>
      </c>
      <c r="L12" s="27">
        <f t="shared" si="2"/>
        <v>0</v>
      </c>
      <c r="M12" s="27">
        <f t="shared" si="3"/>
        <v>0</v>
      </c>
      <c r="N12" s="27">
        <f t="shared" si="4"/>
        <v>0</v>
      </c>
      <c r="O12" s="27">
        <f t="shared" si="5"/>
        <v>0</v>
      </c>
      <c r="P12" s="27">
        <f t="shared" si="6"/>
        <v>0</v>
      </c>
      <c r="Q12" s="27">
        <f>ROUND(Master!T11/30*'April-09'!I12,0)</f>
        <v>0</v>
      </c>
      <c r="R12" s="27">
        <f t="shared" si="7"/>
        <v>0</v>
      </c>
      <c r="S12" s="27">
        <f t="shared" si="8"/>
        <v>0</v>
      </c>
      <c r="T12" s="27">
        <f>+Master!AO11</f>
        <v>0</v>
      </c>
      <c r="U12" s="27">
        <f t="shared" si="9"/>
        <v>0</v>
      </c>
      <c r="V12" s="27">
        <f t="shared" si="10"/>
        <v>0</v>
      </c>
      <c r="W12" s="27"/>
      <c r="X12" s="27">
        <f t="shared" si="11"/>
        <v>0</v>
      </c>
      <c r="Y12" s="15"/>
      <c r="Z12" s="27">
        <f t="shared" si="12"/>
        <v>0</v>
      </c>
      <c r="AA12" s="27">
        <f>+'Nov-09'!AB12</f>
        <v>0</v>
      </c>
      <c r="AB12" s="27">
        <f t="shared" si="13"/>
        <v>0</v>
      </c>
    </row>
    <row r="13" spans="1:28" ht="19.5" customHeight="1">
      <c r="A13" s="15">
        <f t="shared" si="15"/>
        <v>8</v>
      </c>
      <c r="B13" s="26">
        <f>+Master!B12</f>
        <v>0</v>
      </c>
      <c r="C13" s="26">
        <f>+Master!C12</f>
        <v>0</v>
      </c>
      <c r="D13" s="26">
        <f>+Master!D12</f>
        <v>0</v>
      </c>
      <c r="E13" s="15"/>
      <c r="F13" s="15"/>
      <c r="G13" s="15"/>
      <c r="H13" s="15"/>
      <c r="I13" s="15">
        <f t="shared" si="14"/>
        <v>0</v>
      </c>
      <c r="J13" s="27">
        <f t="shared" si="0"/>
        <v>0</v>
      </c>
      <c r="K13" s="27">
        <f t="shared" si="1"/>
        <v>0</v>
      </c>
      <c r="L13" s="27">
        <f t="shared" si="2"/>
        <v>0</v>
      </c>
      <c r="M13" s="27">
        <f t="shared" si="3"/>
        <v>0</v>
      </c>
      <c r="N13" s="27">
        <f t="shared" si="4"/>
        <v>0</v>
      </c>
      <c r="O13" s="27">
        <f t="shared" si="5"/>
        <v>0</v>
      </c>
      <c r="P13" s="27">
        <f t="shared" si="6"/>
        <v>0</v>
      </c>
      <c r="Q13" s="27">
        <f>ROUND(Master!T12/30*'April-09'!I13,0)</f>
        <v>0</v>
      </c>
      <c r="R13" s="27">
        <f t="shared" si="7"/>
        <v>0</v>
      </c>
      <c r="S13" s="27">
        <f t="shared" si="8"/>
        <v>0</v>
      </c>
      <c r="T13" s="27">
        <f>+Master!AO12</f>
        <v>0</v>
      </c>
      <c r="U13" s="27">
        <f t="shared" si="9"/>
        <v>0</v>
      </c>
      <c r="V13" s="27">
        <f t="shared" si="10"/>
        <v>0</v>
      </c>
      <c r="W13" s="27"/>
      <c r="X13" s="27">
        <f t="shared" si="11"/>
        <v>0</v>
      </c>
      <c r="Y13" s="15"/>
      <c r="Z13" s="27">
        <f t="shared" si="12"/>
        <v>0</v>
      </c>
      <c r="AA13" s="27">
        <f>+'Nov-09'!AB13</f>
        <v>0</v>
      </c>
      <c r="AB13" s="27">
        <f t="shared" si="13"/>
        <v>0</v>
      </c>
    </row>
    <row r="14" spans="1:28" ht="19.5" customHeight="1">
      <c r="A14" s="15">
        <f t="shared" si="15"/>
        <v>9</v>
      </c>
      <c r="B14" s="26">
        <f>+Master!B13</f>
        <v>0</v>
      </c>
      <c r="C14" s="26">
        <f>+Master!C13</f>
        <v>0</v>
      </c>
      <c r="D14" s="26">
        <f>+Master!D13</f>
        <v>0</v>
      </c>
      <c r="E14" s="15"/>
      <c r="F14" s="15"/>
      <c r="G14" s="15"/>
      <c r="H14" s="15"/>
      <c r="I14" s="15">
        <f t="shared" si="14"/>
        <v>0</v>
      </c>
      <c r="J14" s="27">
        <f t="shared" si="0"/>
        <v>0</v>
      </c>
      <c r="K14" s="27">
        <f t="shared" si="1"/>
        <v>0</v>
      </c>
      <c r="L14" s="27">
        <f t="shared" si="2"/>
        <v>0</v>
      </c>
      <c r="M14" s="27">
        <f t="shared" si="3"/>
        <v>0</v>
      </c>
      <c r="N14" s="27">
        <f t="shared" si="4"/>
        <v>0</v>
      </c>
      <c r="O14" s="27">
        <f t="shared" si="5"/>
        <v>0</v>
      </c>
      <c r="P14" s="27">
        <f t="shared" si="6"/>
        <v>0</v>
      </c>
      <c r="Q14" s="27">
        <f>ROUND(Master!T13/30*'April-09'!I14,0)</f>
        <v>0</v>
      </c>
      <c r="R14" s="27">
        <f t="shared" si="7"/>
        <v>0</v>
      </c>
      <c r="S14" s="27">
        <f t="shared" si="8"/>
        <v>0</v>
      </c>
      <c r="T14" s="27">
        <f>+Master!AO13</f>
        <v>0</v>
      </c>
      <c r="U14" s="27">
        <f t="shared" si="9"/>
        <v>0</v>
      </c>
      <c r="V14" s="27">
        <f t="shared" si="10"/>
        <v>0</v>
      </c>
      <c r="W14" s="27"/>
      <c r="X14" s="27">
        <f t="shared" si="11"/>
        <v>0</v>
      </c>
      <c r="Y14" s="15"/>
      <c r="Z14" s="27">
        <f t="shared" si="12"/>
        <v>0</v>
      </c>
      <c r="AA14" s="27">
        <f>+'Nov-09'!AB14</f>
        <v>0</v>
      </c>
      <c r="AB14" s="27">
        <f t="shared" si="13"/>
        <v>0</v>
      </c>
    </row>
    <row r="15" spans="1:28" ht="19.5" customHeight="1">
      <c r="A15" s="15">
        <f t="shared" si="15"/>
        <v>10</v>
      </c>
      <c r="B15" s="26">
        <f>+Master!B14</f>
        <v>0</v>
      </c>
      <c r="C15" s="26">
        <f>+Master!C14</f>
        <v>0</v>
      </c>
      <c r="D15" s="26">
        <f>+Master!D14</f>
        <v>0</v>
      </c>
      <c r="E15" s="15"/>
      <c r="F15" s="15"/>
      <c r="G15" s="15"/>
      <c r="H15" s="15"/>
      <c r="I15" s="15">
        <f t="shared" si="14"/>
        <v>0</v>
      </c>
      <c r="J15" s="27">
        <f t="shared" si="0"/>
        <v>0</v>
      </c>
      <c r="K15" s="27">
        <f t="shared" si="1"/>
        <v>0</v>
      </c>
      <c r="L15" s="27">
        <f t="shared" si="2"/>
        <v>0</v>
      </c>
      <c r="M15" s="27">
        <f t="shared" si="3"/>
        <v>0</v>
      </c>
      <c r="N15" s="27">
        <f t="shared" si="4"/>
        <v>0</v>
      </c>
      <c r="O15" s="27">
        <f t="shared" si="5"/>
        <v>0</v>
      </c>
      <c r="P15" s="27">
        <f t="shared" si="6"/>
        <v>0</v>
      </c>
      <c r="Q15" s="27">
        <f>ROUND(Master!T14/30*'April-09'!I15,0)</f>
        <v>0</v>
      </c>
      <c r="R15" s="27">
        <f t="shared" si="7"/>
        <v>0</v>
      </c>
      <c r="S15" s="27">
        <f t="shared" si="8"/>
        <v>0</v>
      </c>
      <c r="T15" s="27">
        <f>+Master!AO14</f>
        <v>0</v>
      </c>
      <c r="U15" s="27">
        <f t="shared" si="9"/>
        <v>0</v>
      </c>
      <c r="V15" s="27">
        <f t="shared" si="10"/>
        <v>0</v>
      </c>
      <c r="W15" s="27"/>
      <c r="X15" s="27">
        <f t="shared" si="11"/>
        <v>0</v>
      </c>
      <c r="Y15" s="15"/>
      <c r="Z15" s="27">
        <f t="shared" si="12"/>
        <v>0</v>
      </c>
      <c r="AA15" s="27">
        <f>+'Nov-09'!AB15</f>
        <v>0</v>
      </c>
      <c r="AB15" s="27">
        <f t="shared" si="13"/>
        <v>0</v>
      </c>
    </row>
    <row r="16" spans="1:28" ht="19.5" customHeight="1">
      <c r="A16" s="15">
        <f t="shared" si="15"/>
        <v>11</v>
      </c>
      <c r="B16" s="26">
        <f>+Master!B15</f>
        <v>0</v>
      </c>
      <c r="C16" s="26">
        <f>+Master!C15</f>
        <v>0</v>
      </c>
      <c r="D16" s="26">
        <f>+Master!D15</f>
        <v>0</v>
      </c>
      <c r="E16" s="15"/>
      <c r="F16" s="15"/>
      <c r="G16" s="15"/>
      <c r="H16" s="15"/>
      <c r="I16" s="15">
        <f t="shared" si="14"/>
        <v>0</v>
      </c>
      <c r="J16" s="27">
        <f t="shared" si="0"/>
        <v>0</v>
      </c>
      <c r="K16" s="27">
        <f t="shared" si="1"/>
        <v>0</v>
      </c>
      <c r="L16" s="27">
        <f t="shared" si="2"/>
        <v>0</v>
      </c>
      <c r="M16" s="27">
        <f t="shared" si="3"/>
        <v>0</v>
      </c>
      <c r="N16" s="27">
        <f t="shared" si="4"/>
        <v>0</v>
      </c>
      <c r="O16" s="27">
        <f t="shared" si="5"/>
        <v>0</v>
      </c>
      <c r="P16" s="27">
        <f t="shared" si="6"/>
        <v>0</v>
      </c>
      <c r="Q16" s="27">
        <f>ROUND(Master!T15/30*'April-09'!I16,0)</f>
        <v>0</v>
      </c>
      <c r="R16" s="27">
        <f t="shared" si="7"/>
        <v>0</v>
      </c>
      <c r="S16" s="27">
        <f t="shared" si="8"/>
        <v>0</v>
      </c>
      <c r="T16" s="27">
        <f>+Master!AO15</f>
        <v>0</v>
      </c>
      <c r="U16" s="27">
        <f t="shared" si="9"/>
        <v>0</v>
      </c>
      <c r="V16" s="27">
        <f t="shared" si="10"/>
        <v>0</v>
      </c>
      <c r="W16" s="27"/>
      <c r="X16" s="27">
        <f t="shared" si="11"/>
        <v>0</v>
      </c>
      <c r="Y16" s="15"/>
      <c r="Z16" s="27">
        <f t="shared" si="12"/>
        <v>0</v>
      </c>
      <c r="AA16" s="27">
        <f>+'Nov-09'!AB16</f>
        <v>0</v>
      </c>
      <c r="AB16" s="27">
        <f t="shared" si="13"/>
        <v>0</v>
      </c>
    </row>
    <row r="17" spans="1:28" ht="19.5" customHeight="1">
      <c r="A17" s="15">
        <f t="shared" si="15"/>
        <v>12</v>
      </c>
      <c r="B17" s="26">
        <f>+Master!B16</f>
        <v>0</v>
      </c>
      <c r="C17" s="26">
        <f>+Master!C16</f>
        <v>0</v>
      </c>
      <c r="D17" s="26">
        <f>+Master!D16</f>
        <v>0</v>
      </c>
      <c r="E17" s="15"/>
      <c r="F17" s="15"/>
      <c r="G17" s="15"/>
      <c r="H17" s="15"/>
      <c r="I17" s="15">
        <f t="shared" si="14"/>
        <v>0</v>
      </c>
      <c r="J17" s="27">
        <f t="shared" si="0"/>
        <v>0</v>
      </c>
      <c r="K17" s="27">
        <f t="shared" si="1"/>
        <v>0</v>
      </c>
      <c r="L17" s="27">
        <f t="shared" si="2"/>
        <v>0</v>
      </c>
      <c r="M17" s="27">
        <f t="shared" si="3"/>
        <v>0</v>
      </c>
      <c r="N17" s="27">
        <f t="shared" si="4"/>
        <v>0</v>
      </c>
      <c r="O17" s="27">
        <f t="shared" si="5"/>
        <v>0</v>
      </c>
      <c r="P17" s="27">
        <f t="shared" si="6"/>
        <v>0</v>
      </c>
      <c r="Q17" s="27">
        <f>ROUND(Master!T16/30*'April-09'!I17,0)</f>
        <v>0</v>
      </c>
      <c r="R17" s="27">
        <f t="shared" si="7"/>
        <v>0</v>
      </c>
      <c r="S17" s="27">
        <f t="shared" si="8"/>
        <v>0</v>
      </c>
      <c r="T17" s="27">
        <f>+Master!AO16</f>
        <v>0</v>
      </c>
      <c r="U17" s="27">
        <f t="shared" si="9"/>
        <v>0</v>
      </c>
      <c r="V17" s="27">
        <f t="shared" si="10"/>
        <v>0</v>
      </c>
      <c r="W17" s="27"/>
      <c r="X17" s="27">
        <f t="shared" si="11"/>
        <v>0</v>
      </c>
      <c r="Y17" s="15"/>
      <c r="Z17" s="27">
        <f t="shared" si="12"/>
        <v>0</v>
      </c>
      <c r="AA17" s="27">
        <f>+'Nov-09'!AB17</f>
        <v>0</v>
      </c>
      <c r="AB17" s="27">
        <f t="shared" si="13"/>
        <v>0</v>
      </c>
    </row>
    <row r="18" spans="1:28" ht="19.5" customHeight="1">
      <c r="A18" s="15">
        <f t="shared" si="15"/>
        <v>13</v>
      </c>
      <c r="B18" s="26">
        <f>+Master!B17</f>
        <v>0</v>
      </c>
      <c r="C18" s="26">
        <f>+Master!C17</f>
        <v>0</v>
      </c>
      <c r="D18" s="26">
        <f>+Master!D17</f>
        <v>0</v>
      </c>
      <c r="E18" s="15"/>
      <c r="F18" s="15"/>
      <c r="G18" s="15"/>
      <c r="H18" s="15"/>
      <c r="I18" s="15">
        <f t="shared" si="14"/>
        <v>0</v>
      </c>
      <c r="J18" s="27">
        <f t="shared" si="0"/>
        <v>0</v>
      </c>
      <c r="K18" s="27">
        <f t="shared" si="1"/>
        <v>0</v>
      </c>
      <c r="L18" s="27">
        <f t="shared" si="2"/>
        <v>0</v>
      </c>
      <c r="M18" s="27">
        <f t="shared" si="3"/>
        <v>0</v>
      </c>
      <c r="N18" s="27">
        <f t="shared" si="4"/>
        <v>0</v>
      </c>
      <c r="O18" s="27">
        <f t="shared" si="5"/>
        <v>0</v>
      </c>
      <c r="P18" s="27">
        <f t="shared" si="6"/>
        <v>0</v>
      </c>
      <c r="Q18" s="27">
        <f>ROUND(Master!T17/30*'April-09'!I18,0)</f>
        <v>0</v>
      </c>
      <c r="R18" s="27">
        <f t="shared" si="7"/>
        <v>0</v>
      </c>
      <c r="S18" s="27">
        <f t="shared" si="8"/>
        <v>0</v>
      </c>
      <c r="T18" s="27">
        <f>+Master!AO17</f>
        <v>0</v>
      </c>
      <c r="U18" s="27">
        <f t="shared" si="9"/>
        <v>0</v>
      </c>
      <c r="V18" s="27">
        <f t="shared" si="10"/>
        <v>0</v>
      </c>
      <c r="W18" s="27"/>
      <c r="X18" s="27">
        <f t="shared" si="11"/>
        <v>0</v>
      </c>
      <c r="Y18" s="15"/>
      <c r="Z18" s="27">
        <f t="shared" si="12"/>
        <v>0</v>
      </c>
      <c r="AA18" s="27">
        <f>+'Nov-09'!AB18</f>
        <v>0</v>
      </c>
      <c r="AB18" s="27">
        <f t="shared" si="13"/>
        <v>0</v>
      </c>
    </row>
    <row r="19" spans="1:28" ht="19.5" customHeight="1">
      <c r="A19" s="15">
        <f t="shared" si="15"/>
        <v>14</v>
      </c>
      <c r="B19" s="26">
        <f>+Master!B18</f>
        <v>0</v>
      </c>
      <c r="C19" s="26">
        <f>+Master!C18</f>
        <v>0</v>
      </c>
      <c r="D19" s="26">
        <f>+Master!D18</f>
        <v>0</v>
      </c>
      <c r="E19" s="15"/>
      <c r="F19" s="15"/>
      <c r="G19" s="15"/>
      <c r="H19" s="15"/>
      <c r="I19" s="15">
        <f t="shared" si="14"/>
        <v>0</v>
      </c>
      <c r="J19" s="27">
        <f t="shared" si="0"/>
        <v>0</v>
      </c>
      <c r="K19" s="27">
        <f t="shared" si="1"/>
        <v>0</v>
      </c>
      <c r="L19" s="27">
        <f t="shared" si="2"/>
        <v>0</v>
      </c>
      <c r="M19" s="27">
        <f t="shared" si="3"/>
        <v>0</v>
      </c>
      <c r="N19" s="27">
        <f t="shared" si="4"/>
        <v>0</v>
      </c>
      <c r="O19" s="27">
        <f t="shared" si="5"/>
        <v>0</v>
      </c>
      <c r="P19" s="27">
        <f t="shared" si="6"/>
        <v>0</v>
      </c>
      <c r="Q19" s="27">
        <f>ROUND(Master!T18/30*'April-09'!I19,0)</f>
        <v>0</v>
      </c>
      <c r="R19" s="27">
        <f t="shared" si="7"/>
        <v>0</v>
      </c>
      <c r="S19" s="27">
        <f t="shared" si="8"/>
        <v>0</v>
      </c>
      <c r="T19" s="27">
        <f>+Master!AO18</f>
        <v>0</v>
      </c>
      <c r="U19" s="27">
        <f t="shared" si="9"/>
        <v>0</v>
      </c>
      <c r="V19" s="27">
        <f t="shared" si="10"/>
        <v>0</v>
      </c>
      <c r="W19" s="27"/>
      <c r="X19" s="27">
        <f t="shared" si="11"/>
        <v>0</v>
      </c>
      <c r="Y19" s="15"/>
      <c r="Z19" s="27">
        <f t="shared" si="12"/>
        <v>0</v>
      </c>
      <c r="AA19" s="27">
        <f>+'Nov-09'!AB19</f>
        <v>0</v>
      </c>
      <c r="AB19" s="27">
        <f t="shared" si="13"/>
        <v>0</v>
      </c>
    </row>
    <row r="20" spans="1:28" ht="19.5" customHeight="1">
      <c r="A20" s="15">
        <f t="shared" si="15"/>
        <v>15</v>
      </c>
      <c r="B20" s="26">
        <f>+Master!B19</f>
        <v>0</v>
      </c>
      <c r="C20" s="26">
        <f>+Master!C19</f>
        <v>0</v>
      </c>
      <c r="D20" s="26">
        <f>+Master!D19</f>
        <v>0</v>
      </c>
      <c r="E20" s="15"/>
      <c r="F20" s="15"/>
      <c r="G20" s="15"/>
      <c r="H20" s="15"/>
      <c r="I20" s="15">
        <f t="shared" si="14"/>
        <v>0</v>
      </c>
      <c r="J20" s="27">
        <f t="shared" si="0"/>
        <v>0</v>
      </c>
      <c r="K20" s="27">
        <f t="shared" si="1"/>
        <v>0</v>
      </c>
      <c r="L20" s="27">
        <f t="shared" si="2"/>
        <v>0</v>
      </c>
      <c r="M20" s="27">
        <f t="shared" si="3"/>
        <v>0</v>
      </c>
      <c r="N20" s="27">
        <f t="shared" si="4"/>
        <v>0</v>
      </c>
      <c r="O20" s="27">
        <f t="shared" si="5"/>
        <v>0</v>
      </c>
      <c r="P20" s="27">
        <f t="shared" si="6"/>
        <v>0</v>
      </c>
      <c r="Q20" s="27">
        <f>ROUND(Master!T19/30*'April-09'!I20,0)</f>
        <v>0</v>
      </c>
      <c r="R20" s="27">
        <f t="shared" si="7"/>
        <v>0</v>
      </c>
      <c r="S20" s="27">
        <f t="shared" si="8"/>
        <v>0</v>
      </c>
      <c r="T20" s="27">
        <f>+Master!AO19</f>
        <v>0</v>
      </c>
      <c r="U20" s="27">
        <f t="shared" si="9"/>
        <v>0</v>
      </c>
      <c r="V20" s="27">
        <f t="shared" si="10"/>
        <v>0</v>
      </c>
      <c r="W20" s="27"/>
      <c r="X20" s="27">
        <f t="shared" si="11"/>
        <v>0</v>
      </c>
      <c r="Y20" s="15"/>
      <c r="Z20" s="27">
        <f t="shared" si="12"/>
        <v>0</v>
      </c>
      <c r="AA20" s="27">
        <f>+'Nov-09'!AB20</f>
        <v>0</v>
      </c>
      <c r="AB20" s="27">
        <f t="shared" si="13"/>
        <v>0</v>
      </c>
    </row>
    <row r="21" spans="1:28" ht="19.5" customHeight="1">
      <c r="A21" s="15">
        <f t="shared" si="15"/>
        <v>16</v>
      </c>
      <c r="B21" s="26">
        <f>+Master!B20</f>
        <v>0</v>
      </c>
      <c r="C21" s="26">
        <f>+Master!C20</f>
        <v>0</v>
      </c>
      <c r="D21" s="26">
        <f>+Master!D20</f>
        <v>0</v>
      </c>
      <c r="E21" s="15"/>
      <c r="F21" s="15"/>
      <c r="G21" s="15"/>
      <c r="H21" s="15"/>
      <c r="I21" s="15">
        <f t="shared" si="14"/>
        <v>0</v>
      </c>
      <c r="J21" s="27">
        <f aca="true" t="shared" si="16" ref="J21:J31">ROUND(Q21*25%,0)</f>
        <v>0</v>
      </c>
      <c r="K21" s="27">
        <f aca="true" t="shared" si="17" ref="K21:K31">ROUND(Q21*20%,0)</f>
        <v>0</v>
      </c>
      <c r="L21" s="27">
        <f aca="true" t="shared" si="18" ref="L21:L31">ROUND(Q21*2%,0)</f>
        <v>0</v>
      </c>
      <c r="M21" s="27">
        <f aca="true" t="shared" si="19" ref="M21:M31">ROUND(Q21*2%,0)</f>
        <v>0</v>
      </c>
      <c r="N21" s="27">
        <f aca="true" t="shared" si="20" ref="N21:N31">ROUND(Q21*6%,0)</f>
        <v>0</v>
      </c>
      <c r="O21" s="27">
        <f aca="true" t="shared" si="21" ref="O21:O31">ROUND(Q21*35%,0)</f>
        <v>0</v>
      </c>
      <c r="P21" s="27">
        <f aca="true" t="shared" si="22" ref="P21:P31">ROUND(Q21*10%,0)</f>
        <v>0</v>
      </c>
      <c r="Q21" s="27">
        <f>ROUND(Master!T20/30*'Dec-09'!E21,0)</f>
        <v>0</v>
      </c>
      <c r="R21" s="27">
        <f aca="true" t="shared" si="23" ref="R21:R31">IF(Q21&lt;=2500,0,IF(Q21&lt;=3500,60,IF(Q21&lt;=5000,120,IF(Q21&lt;=10000,175,200))))</f>
        <v>0</v>
      </c>
      <c r="S21" s="27">
        <f t="shared" si="8"/>
        <v>0</v>
      </c>
      <c r="T21" s="27">
        <f>+Master!AO20</f>
        <v>0</v>
      </c>
      <c r="U21" s="27">
        <f t="shared" si="9"/>
        <v>0</v>
      </c>
      <c r="V21" s="27">
        <f t="shared" si="10"/>
        <v>0</v>
      </c>
      <c r="W21" s="27"/>
      <c r="X21" s="27">
        <f aca="true" t="shared" si="24" ref="X21:X31">+V21-W21</f>
        <v>0</v>
      </c>
      <c r="Y21" s="15"/>
      <c r="Z21" s="27">
        <f aca="true" t="shared" si="25" ref="Z21:Z31">+X21-Y21</f>
        <v>0</v>
      </c>
      <c r="AA21" s="27">
        <f>+'Nov-09'!AB21</f>
        <v>0</v>
      </c>
      <c r="AB21" s="27">
        <f aca="true" t="shared" si="26" ref="AB21:AB31">+Z21+AA21</f>
        <v>0</v>
      </c>
    </row>
    <row r="22" spans="1:28" ht="19.5" customHeight="1">
      <c r="A22" s="15">
        <f t="shared" si="15"/>
        <v>17</v>
      </c>
      <c r="B22" s="26">
        <f>+Master!B21</f>
        <v>0</v>
      </c>
      <c r="C22" s="26">
        <f>+Master!C21</f>
        <v>0</v>
      </c>
      <c r="D22" s="26">
        <f>+Master!D21</f>
        <v>0</v>
      </c>
      <c r="E22" s="15"/>
      <c r="F22" s="15"/>
      <c r="G22" s="15"/>
      <c r="H22" s="15"/>
      <c r="I22" s="15">
        <f t="shared" si="14"/>
        <v>0</v>
      </c>
      <c r="J22" s="27">
        <f t="shared" si="16"/>
        <v>0</v>
      </c>
      <c r="K22" s="27">
        <f t="shared" si="17"/>
        <v>0</v>
      </c>
      <c r="L22" s="27">
        <f t="shared" si="18"/>
        <v>0</v>
      </c>
      <c r="M22" s="27">
        <f t="shared" si="19"/>
        <v>0</v>
      </c>
      <c r="N22" s="27">
        <f t="shared" si="20"/>
        <v>0</v>
      </c>
      <c r="O22" s="27">
        <f t="shared" si="21"/>
        <v>0</v>
      </c>
      <c r="P22" s="27">
        <f t="shared" si="22"/>
        <v>0</v>
      </c>
      <c r="Q22" s="27">
        <f>ROUND(Master!T21/30*'April-09'!I22,0)</f>
        <v>0</v>
      </c>
      <c r="R22" s="27">
        <f t="shared" si="23"/>
        <v>0</v>
      </c>
      <c r="S22" s="27">
        <f t="shared" si="8"/>
        <v>0</v>
      </c>
      <c r="T22" s="27">
        <f>+Master!AO21</f>
        <v>0</v>
      </c>
      <c r="U22" s="27">
        <f t="shared" si="9"/>
        <v>0</v>
      </c>
      <c r="V22" s="27">
        <f t="shared" si="10"/>
        <v>0</v>
      </c>
      <c r="W22" s="27"/>
      <c r="X22" s="27">
        <f t="shared" si="24"/>
        <v>0</v>
      </c>
      <c r="Y22" s="15"/>
      <c r="Z22" s="27">
        <f t="shared" si="25"/>
        <v>0</v>
      </c>
      <c r="AA22" s="27">
        <f>+'Nov-09'!AB22</f>
        <v>0</v>
      </c>
      <c r="AB22" s="27">
        <f t="shared" si="26"/>
        <v>0</v>
      </c>
    </row>
    <row r="23" spans="1:28" ht="19.5" customHeight="1">
      <c r="A23" s="15">
        <f t="shared" si="15"/>
        <v>18</v>
      </c>
      <c r="B23" s="26">
        <f>+Master!B22</f>
        <v>0</v>
      </c>
      <c r="C23" s="26">
        <f>+Master!C22</f>
        <v>0</v>
      </c>
      <c r="D23" s="26">
        <f>+Master!D22</f>
        <v>0</v>
      </c>
      <c r="E23" s="15"/>
      <c r="F23" s="15"/>
      <c r="G23" s="15"/>
      <c r="H23" s="15"/>
      <c r="I23" s="15">
        <f t="shared" si="14"/>
        <v>0</v>
      </c>
      <c r="J23" s="27">
        <f t="shared" si="16"/>
        <v>0</v>
      </c>
      <c r="K23" s="27">
        <f t="shared" si="17"/>
        <v>0</v>
      </c>
      <c r="L23" s="27">
        <f t="shared" si="18"/>
        <v>0</v>
      </c>
      <c r="M23" s="27">
        <f t="shared" si="19"/>
        <v>0</v>
      </c>
      <c r="N23" s="27">
        <f t="shared" si="20"/>
        <v>0</v>
      </c>
      <c r="O23" s="27">
        <f t="shared" si="21"/>
        <v>0</v>
      </c>
      <c r="P23" s="27">
        <f t="shared" si="22"/>
        <v>0</v>
      </c>
      <c r="Q23" s="27">
        <f>ROUND(Master!T22/30*'April-09'!I23,0)</f>
        <v>0</v>
      </c>
      <c r="R23" s="27">
        <f t="shared" si="23"/>
        <v>0</v>
      </c>
      <c r="S23" s="27">
        <f t="shared" si="8"/>
        <v>0</v>
      </c>
      <c r="T23" s="27">
        <f>+Master!AO22</f>
        <v>0</v>
      </c>
      <c r="U23" s="27">
        <f t="shared" si="9"/>
        <v>0</v>
      </c>
      <c r="V23" s="27">
        <f t="shared" si="10"/>
        <v>0</v>
      </c>
      <c r="W23" s="27"/>
      <c r="X23" s="27">
        <f t="shared" si="24"/>
        <v>0</v>
      </c>
      <c r="Y23" s="15"/>
      <c r="Z23" s="27">
        <f t="shared" si="25"/>
        <v>0</v>
      </c>
      <c r="AA23" s="27">
        <f>+'Nov-09'!AB23</f>
        <v>0</v>
      </c>
      <c r="AB23" s="27">
        <f t="shared" si="26"/>
        <v>0</v>
      </c>
    </row>
    <row r="24" spans="1:28" ht="19.5" customHeight="1">
      <c r="A24" s="15">
        <f t="shared" si="15"/>
        <v>19</v>
      </c>
      <c r="B24" s="26">
        <f>+Master!B23</f>
        <v>0</v>
      </c>
      <c r="C24" s="26">
        <f>+Master!C23</f>
        <v>0</v>
      </c>
      <c r="D24" s="26">
        <f>+Master!D23</f>
        <v>0</v>
      </c>
      <c r="E24" s="15"/>
      <c r="F24" s="15"/>
      <c r="G24" s="15"/>
      <c r="H24" s="15"/>
      <c r="I24" s="15">
        <f t="shared" si="14"/>
        <v>0</v>
      </c>
      <c r="J24" s="27">
        <f t="shared" si="16"/>
        <v>0</v>
      </c>
      <c r="K24" s="27">
        <f t="shared" si="17"/>
        <v>0</v>
      </c>
      <c r="L24" s="27">
        <f t="shared" si="18"/>
        <v>0</v>
      </c>
      <c r="M24" s="27">
        <f t="shared" si="19"/>
        <v>0</v>
      </c>
      <c r="N24" s="27">
        <f t="shared" si="20"/>
        <v>0</v>
      </c>
      <c r="O24" s="27">
        <f t="shared" si="21"/>
        <v>0</v>
      </c>
      <c r="P24" s="27">
        <f t="shared" si="22"/>
        <v>0</v>
      </c>
      <c r="Q24" s="27">
        <f>ROUND(Master!T23/30*'April-09'!I24,0)</f>
        <v>0</v>
      </c>
      <c r="R24" s="27">
        <f t="shared" si="23"/>
        <v>0</v>
      </c>
      <c r="S24" s="27">
        <f t="shared" si="8"/>
        <v>0</v>
      </c>
      <c r="T24" s="27">
        <f>+Master!AO23</f>
        <v>0</v>
      </c>
      <c r="U24" s="27">
        <f t="shared" si="9"/>
        <v>0</v>
      </c>
      <c r="V24" s="27">
        <f t="shared" si="10"/>
        <v>0</v>
      </c>
      <c r="W24" s="27"/>
      <c r="X24" s="27">
        <f t="shared" si="24"/>
        <v>0</v>
      </c>
      <c r="Y24" s="15"/>
      <c r="Z24" s="27">
        <f t="shared" si="25"/>
        <v>0</v>
      </c>
      <c r="AA24" s="27">
        <f>+'Nov-09'!AB24</f>
        <v>0</v>
      </c>
      <c r="AB24" s="27">
        <f t="shared" si="26"/>
        <v>0</v>
      </c>
    </row>
    <row r="25" spans="1:28" ht="19.5" customHeight="1">
      <c r="A25" s="15">
        <f t="shared" si="15"/>
        <v>20</v>
      </c>
      <c r="B25" s="26">
        <f>+Master!B24</f>
        <v>0</v>
      </c>
      <c r="C25" s="26">
        <f>+Master!C24</f>
        <v>0</v>
      </c>
      <c r="D25" s="26">
        <f>+Master!D24</f>
        <v>0</v>
      </c>
      <c r="E25" s="15"/>
      <c r="F25" s="15"/>
      <c r="G25" s="15"/>
      <c r="H25" s="15"/>
      <c r="I25" s="15">
        <f t="shared" si="14"/>
        <v>0</v>
      </c>
      <c r="J25" s="27">
        <f t="shared" si="16"/>
        <v>0</v>
      </c>
      <c r="K25" s="27">
        <f t="shared" si="17"/>
        <v>0</v>
      </c>
      <c r="L25" s="27">
        <f t="shared" si="18"/>
        <v>0</v>
      </c>
      <c r="M25" s="27">
        <f t="shared" si="19"/>
        <v>0</v>
      </c>
      <c r="N25" s="27">
        <f t="shared" si="20"/>
        <v>0</v>
      </c>
      <c r="O25" s="27">
        <f t="shared" si="21"/>
        <v>0</v>
      </c>
      <c r="P25" s="27">
        <f t="shared" si="22"/>
        <v>0</v>
      </c>
      <c r="Q25" s="27">
        <f>ROUND(Master!T24/30*'April-09'!I25,0)</f>
        <v>0</v>
      </c>
      <c r="R25" s="27">
        <f t="shared" si="23"/>
        <v>0</v>
      </c>
      <c r="S25" s="27">
        <f t="shared" si="8"/>
        <v>0</v>
      </c>
      <c r="T25" s="27">
        <f>+Master!AO24</f>
        <v>0</v>
      </c>
      <c r="U25" s="27">
        <f t="shared" si="9"/>
        <v>0</v>
      </c>
      <c r="V25" s="27">
        <f t="shared" si="10"/>
        <v>0</v>
      </c>
      <c r="W25" s="27"/>
      <c r="X25" s="27">
        <f t="shared" si="24"/>
        <v>0</v>
      </c>
      <c r="Y25" s="15"/>
      <c r="Z25" s="27">
        <f t="shared" si="25"/>
        <v>0</v>
      </c>
      <c r="AA25" s="27">
        <f>+'Nov-09'!AB25</f>
        <v>0</v>
      </c>
      <c r="AB25" s="27">
        <f t="shared" si="26"/>
        <v>0</v>
      </c>
    </row>
    <row r="26" spans="1:28" ht="19.5" customHeight="1">
      <c r="A26" s="15">
        <f t="shared" si="15"/>
        <v>21</v>
      </c>
      <c r="B26" s="26">
        <f>+Master!B25</f>
        <v>0</v>
      </c>
      <c r="C26" s="26">
        <f>+Master!C25</f>
        <v>0</v>
      </c>
      <c r="D26" s="26">
        <f>+Master!D25</f>
        <v>0</v>
      </c>
      <c r="E26" s="15"/>
      <c r="F26" s="15"/>
      <c r="G26" s="15"/>
      <c r="H26" s="15"/>
      <c r="I26" s="15">
        <f t="shared" si="14"/>
        <v>0</v>
      </c>
      <c r="J26" s="27">
        <f>ROUND(Q26*25%,0)</f>
        <v>0</v>
      </c>
      <c r="K26" s="27">
        <f>ROUND(Q26*20%,0)</f>
        <v>0</v>
      </c>
      <c r="L26" s="27">
        <f>ROUND(Q26*2%,0)</f>
        <v>0</v>
      </c>
      <c r="M26" s="27">
        <f>ROUND(Q26*2%,0)</f>
        <v>0</v>
      </c>
      <c r="N26" s="27">
        <f>ROUND(Q26*6%,0)</f>
        <v>0</v>
      </c>
      <c r="O26" s="27">
        <f>ROUND(Q26*35%,0)</f>
        <v>0</v>
      </c>
      <c r="P26" s="27">
        <f>ROUND(Q26*10%,0)</f>
        <v>0</v>
      </c>
      <c r="Q26" s="27">
        <f>ROUND(Master!T25/30*'Dec-09'!E26,0)</f>
        <v>0</v>
      </c>
      <c r="R26" s="27">
        <f t="shared" si="23"/>
        <v>0</v>
      </c>
      <c r="S26" s="27">
        <f t="shared" si="8"/>
        <v>0</v>
      </c>
      <c r="T26" s="27">
        <f>+Master!AO25</f>
        <v>0</v>
      </c>
      <c r="U26" s="27">
        <f t="shared" si="9"/>
        <v>0</v>
      </c>
      <c r="V26" s="27">
        <f t="shared" si="10"/>
        <v>0</v>
      </c>
      <c r="W26" s="27"/>
      <c r="X26" s="27">
        <f>+V26-W26</f>
        <v>0</v>
      </c>
      <c r="Y26" s="15"/>
      <c r="Z26" s="27">
        <f>+X26-Y26</f>
        <v>0</v>
      </c>
      <c r="AA26" s="27">
        <f>+'Nov-09'!AB26</f>
        <v>0</v>
      </c>
      <c r="AB26" s="27">
        <f>+Z26+AA26</f>
        <v>0</v>
      </c>
    </row>
    <row r="27" spans="1:28" ht="19.5" customHeight="1">
      <c r="A27" s="15">
        <f t="shared" si="15"/>
        <v>22</v>
      </c>
      <c r="B27" s="26">
        <f>+Master!B26</f>
        <v>0</v>
      </c>
      <c r="C27" s="26">
        <f>+Master!C26</f>
        <v>0</v>
      </c>
      <c r="D27" s="26">
        <f>+Master!D26</f>
        <v>0</v>
      </c>
      <c r="E27" s="15"/>
      <c r="F27" s="15"/>
      <c r="G27" s="15"/>
      <c r="H27" s="15"/>
      <c r="I27" s="15">
        <f t="shared" si="14"/>
        <v>0</v>
      </c>
      <c r="J27" s="27">
        <f t="shared" si="16"/>
        <v>0</v>
      </c>
      <c r="K27" s="27">
        <f t="shared" si="17"/>
        <v>0</v>
      </c>
      <c r="L27" s="27">
        <f t="shared" si="18"/>
        <v>0</v>
      </c>
      <c r="M27" s="27">
        <f t="shared" si="19"/>
        <v>0</v>
      </c>
      <c r="N27" s="27">
        <f t="shared" si="20"/>
        <v>0</v>
      </c>
      <c r="O27" s="27">
        <f t="shared" si="21"/>
        <v>0</v>
      </c>
      <c r="P27" s="27">
        <f t="shared" si="22"/>
        <v>0</v>
      </c>
      <c r="Q27" s="27">
        <f>ROUND(Master!T26/30*'April-09'!I27,0)</f>
        <v>0</v>
      </c>
      <c r="R27" s="27">
        <f t="shared" si="23"/>
        <v>0</v>
      </c>
      <c r="S27" s="27">
        <f t="shared" si="8"/>
        <v>0</v>
      </c>
      <c r="T27" s="27">
        <f>+Master!AO26</f>
        <v>0</v>
      </c>
      <c r="U27" s="27">
        <f t="shared" si="9"/>
        <v>0</v>
      </c>
      <c r="V27" s="27">
        <f t="shared" si="10"/>
        <v>0</v>
      </c>
      <c r="W27" s="27"/>
      <c r="X27" s="27">
        <f t="shared" si="24"/>
        <v>0</v>
      </c>
      <c r="Y27" s="15"/>
      <c r="Z27" s="27">
        <f t="shared" si="25"/>
        <v>0</v>
      </c>
      <c r="AA27" s="27">
        <f>+'Nov-09'!AB27</f>
        <v>0</v>
      </c>
      <c r="AB27" s="27">
        <f t="shared" si="26"/>
        <v>0</v>
      </c>
    </row>
    <row r="28" spans="1:28" ht="19.5" customHeight="1">
      <c r="A28" s="15">
        <f t="shared" si="15"/>
        <v>23</v>
      </c>
      <c r="B28" s="26">
        <f>+Master!B27</f>
        <v>0</v>
      </c>
      <c r="C28" s="26">
        <f>+Master!C27</f>
        <v>0</v>
      </c>
      <c r="D28" s="26">
        <f>+Master!D27</f>
        <v>0</v>
      </c>
      <c r="E28" s="15"/>
      <c r="F28" s="15"/>
      <c r="G28" s="15"/>
      <c r="H28" s="15"/>
      <c r="I28" s="15">
        <f t="shared" si="14"/>
        <v>0</v>
      </c>
      <c r="J28" s="27">
        <f>ROUND(Q28*25%,0)</f>
        <v>0</v>
      </c>
      <c r="K28" s="27">
        <f>ROUND(Q28*20%,0)</f>
        <v>0</v>
      </c>
      <c r="L28" s="27">
        <f>ROUND(Q28*2%,0)</f>
        <v>0</v>
      </c>
      <c r="M28" s="27">
        <f>ROUND(Q28*2%,0)</f>
        <v>0</v>
      </c>
      <c r="N28" s="27">
        <f>ROUND(Q28*6%,0)</f>
        <v>0</v>
      </c>
      <c r="O28" s="27">
        <f>ROUND(Q28*35%,0)</f>
        <v>0</v>
      </c>
      <c r="P28" s="27">
        <f>ROUND(Q28*10%,0)</f>
        <v>0</v>
      </c>
      <c r="Q28" s="27">
        <f>ROUND(Master!T27/30*'April-09'!I28,0)</f>
        <v>0</v>
      </c>
      <c r="R28" s="27">
        <f t="shared" si="23"/>
        <v>0</v>
      </c>
      <c r="S28" s="27">
        <f t="shared" si="8"/>
        <v>0</v>
      </c>
      <c r="T28" s="27">
        <f>+Master!AO27</f>
        <v>0</v>
      </c>
      <c r="U28" s="27">
        <f t="shared" si="9"/>
        <v>0</v>
      </c>
      <c r="V28" s="27">
        <f t="shared" si="10"/>
        <v>0</v>
      </c>
      <c r="W28" s="27"/>
      <c r="X28" s="27">
        <f>+V28-W28</f>
        <v>0</v>
      </c>
      <c r="Y28" s="15"/>
      <c r="Z28" s="27">
        <f>+X28-Y28</f>
        <v>0</v>
      </c>
      <c r="AA28" s="27">
        <f>+'Nov-09'!AB28</f>
        <v>0</v>
      </c>
      <c r="AB28" s="27">
        <f>+Z28+AA28</f>
        <v>0</v>
      </c>
    </row>
    <row r="29" spans="1:28" ht="19.5" customHeight="1">
      <c r="A29" s="15">
        <f t="shared" si="15"/>
        <v>24</v>
      </c>
      <c r="B29" s="26">
        <f>+Master!B28</f>
        <v>0</v>
      </c>
      <c r="C29" s="26">
        <f>+Master!C28</f>
        <v>0</v>
      </c>
      <c r="D29" s="26">
        <f>+Master!D28</f>
        <v>0</v>
      </c>
      <c r="E29" s="15"/>
      <c r="F29" s="15"/>
      <c r="G29" s="15"/>
      <c r="H29" s="15"/>
      <c r="I29" s="15">
        <f t="shared" si="14"/>
        <v>0</v>
      </c>
      <c r="J29" s="27">
        <f t="shared" si="16"/>
        <v>0</v>
      </c>
      <c r="K29" s="27">
        <f t="shared" si="17"/>
        <v>0</v>
      </c>
      <c r="L29" s="27">
        <f t="shared" si="18"/>
        <v>0</v>
      </c>
      <c r="M29" s="27">
        <f t="shared" si="19"/>
        <v>0</v>
      </c>
      <c r="N29" s="27">
        <f t="shared" si="20"/>
        <v>0</v>
      </c>
      <c r="O29" s="27">
        <f t="shared" si="21"/>
        <v>0</v>
      </c>
      <c r="P29" s="27">
        <f t="shared" si="22"/>
        <v>0</v>
      </c>
      <c r="Q29" s="27">
        <f>ROUND(Master!T28/30*'April-09'!I29,0)</f>
        <v>0</v>
      </c>
      <c r="R29" s="27">
        <f t="shared" si="23"/>
        <v>0</v>
      </c>
      <c r="S29" s="27">
        <f t="shared" si="8"/>
        <v>0</v>
      </c>
      <c r="T29" s="27">
        <f>+Master!AO28</f>
        <v>0</v>
      </c>
      <c r="U29" s="27">
        <f t="shared" si="9"/>
        <v>0</v>
      </c>
      <c r="V29" s="27">
        <f t="shared" si="10"/>
        <v>0</v>
      </c>
      <c r="W29" s="27"/>
      <c r="X29" s="27">
        <f t="shared" si="24"/>
        <v>0</v>
      </c>
      <c r="Y29" s="15"/>
      <c r="Z29" s="27">
        <f t="shared" si="25"/>
        <v>0</v>
      </c>
      <c r="AA29" s="27">
        <f>+'Nov-09'!AB29</f>
        <v>0</v>
      </c>
      <c r="AB29" s="27">
        <f t="shared" si="26"/>
        <v>0</v>
      </c>
    </row>
    <row r="30" spans="1:28" ht="19.5" customHeight="1">
      <c r="A30" s="15">
        <f t="shared" si="15"/>
        <v>25</v>
      </c>
      <c r="B30" s="26">
        <f>+Master!B29</f>
        <v>0</v>
      </c>
      <c r="C30" s="26">
        <f>+Master!C29</f>
        <v>0</v>
      </c>
      <c r="D30" s="26">
        <f>+Master!D29</f>
        <v>0</v>
      </c>
      <c r="E30" s="15"/>
      <c r="F30" s="15"/>
      <c r="G30" s="15"/>
      <c r="H30" s="15"/>
      <c r="I30" s="15">
        <f t="shared" si="14"/>
        <v>0</v>
      </c>
      <c r="J30" s="27">
        <f t="shared" si="16"/>
        <v>0</v>
      </c>
      <c r="K30" s="27">
        <f t="shared" si="17"/>
        <v>0</v>
      </c>
      <c r="L30" s="27">
        <f t="shared" si="18"/>
        <v>0</v>
      </c>
      <c r="M30" s="27">
        <f t="shared" si="19"/>
        <v>0</v>
      </c>
      <c r="N30" s="27">
        <f t="shared" si="20"/>
        <v>0</v>
      </c>
      <c r="O30" s="27">
        <f t="shared" si="21"/>
        <v>0</v>
      </c>
      <c r="P30" s="27">
        <f t="shared" si="22"/>
        <v>0</v>
      </c>
      <c r="Q30" s="27">
        <f>ROUND(Master!T29/30*'Dec-09'!E30,0)</f>
        <v>0</v>
      </c>
      <c r="R30" s="27">
        <f t="shared" si="23"/>
        <v>0</v>
      </c>
      <c r="S30" s="27">
        <f t="shared" si="8"/>
        <v>0</v>
      </c>
      <c r="T30" s="27">
        <f>+Master!AO29</f>
        <v>0</v>
      </c>
      <c r="U30" s="27">
        <f t="shared" si="9"/>
        <v>0</v>
      </c>
      <c r="V30" s="27">
        <f t="shared" si="10"/>
        <v>0</v>
      </c>
      <c r="W30" s="27"/>
      <c r="X30" s="27">
        <f t="shared" si="24"/>
        <v>0</v>
      </c>
      <c r="Y30" s="15"/>
      <c r="Z30" s="27">
        <f t="shared" si="25"/>
        <v>0</v>
      </c>
      <c r="AA30" s="27">
        <f>+'Nov-09'!AB30</f>
        <v>0</v>
      </c>
      <c r="AB30" s="27">
        <f t="shared" si="26"/>
        <v>0</v>
      </c>
    </row>
    <row r="31" spans="1:28" ht="19.5" customHeight="1">
      <c r="A31" s="15">
        <f t="shared" si="15"/>
        <v>26</v>
      </c>
      <c r="B31" s="26">
        <f>+Master!B30</f>
        <v>0</v>
      </c>
      <c r="C31" s="26">
        <f>+Master!C30</f>
        <v>0</v>
      </c>
      <c r="D31" s="26">
        <f>+Master!D30</f>
        <v>0</v>
      </c>
      <c r="E31" s="15"/>
      <c r="F31" s="15"/>
      <c r="G31" s="15"/>
      <c r="H31" s="15"/>
      <c r="I31" s="15">
        <f t="shared" si="14"/>
        <v>0</v>
      </c>
      <c r="J31" s="27">
        <f t="shared" si="16"/>
        <v>0</v>
      </c>
      <c r="K31" s="27">
        <f t="shared" si="17"/>
        <v>0</v>
      </c>
      <c r="L31" s="27">
        <f t="shared" si="18"/>
        <v>0</v>
      </c>
      <c r="M31" s="27">
        <f t="shared" si="19"/>
        <v>0</v>
      </c>
      <c r="N31" s="27">
        <f t="shared" si="20"/>
        <v>0</v>
      </c>
      <c r="O31" s="27">
        <f t="shared" si="21"/>
        <v>0</v>
      </c>
      <c r="P31" s="27">
        <f t="shared" si="22"/>
        <v>0</v>
      </c>
      <c r="Q31" s="27">
        <f>ROUND(Master!T30/30*'April-09'!I31,0)</f>
        <v>0</v>
      </c>
      <c r="R31" s="27">
        <f t="shared" si="23"/>
        <v>0</v>
      </c>
      <c r="S31" s="27">
        <f t="shared" si="8"/>
        <v>0</v>
      </c>
      <c r="T31" s="27">
        <f>+Master!AO30</f>
        <v>0</v>
      </c>
      <c r="U31" s="27">
        <f t="shared" si="9"/>
        <v>0</v>
      </c>
      <c r="V31" s="27">
        <f t="shared" si="10"/>
        <v>0</v>
      </c>
      <c r="W31" s="27"/>
      <c r="X31" s="27">
        <f t="shared" si="24"/>
        <v>0</v>
      </c>
      <c r="Y31" s="15"/>
      <c r="Z31" s="27">
        <f t="shared" si="25"/>
        <v>0</v>
      </c>
      <c r="AA31" s="27">
        <f>+'Nov-09'!AB31</f>
        <v>0</v>
      </c>
      <c r="AB31" s="27">
        <f t="shared" si="26"/>
        <v>0</v>
      </c>
    </row>
    <row r="32" spans="17:28" ht="19.5" customHeight="1">
      <c r="Q32" s="28">
        <f aca="true" t="shared" si="27" ref="Q32:AB32">SUM(Q6:Q31)</f>
        <v>0</v>
      </c>
      <c r="R32" s="28">
        <f t="shared" si="27"/>
        <v>0</v>
      </c>
      <c r="S32" s="28">
        <f t="shared" si="27"/>
        <v>0</v>
      </c>
      <c r="T32" s="28">
        <f t="shared" si="27"/>
        <v>0</v>
      </c>
      <c r="U32" s="28">
        <f t="shared" si="27"/>
        <v>0</v>
      </c>
      <c r="V32" s="28">
        <f t="shared" si="27"/>
        <v>0</v>
      </c>
      <c r="W32" s="28">
        <f t="shared" si="27"/>
        <v>0</v>
      </c>
      <c r="X32" s="28">
        <f t="shared" si="27"/>
        <v>0</v>
      </c>
      <c r="Y32" s="28">
        <f t="shared" si="27"/>
        <v>0</v>
      </c>
      <c r="Z32" s="28">
        <f t="shared" si="27"/>
        <v>0</v>
      </c>
      <c r="AA32" s="28">
        <f t="shared" si="27"/>
        <v>0</v>
      </c>
      <c r="AB32" s="28">
        <f t="shared" si="27"/>
        <v>0</v>
      </c>
    </row>
  </sheetData>
  <sheetProtection/>
  <protectedRanges>
    <protectedRange password="F5F8" sqref="Z4:AB32 A4:D31 J4:X32" name="Range1"/>
  </protectedRanges>
  <mergeCells count="1">
    <mergeCell ref="F4:H4"/>
  </mergeCells>
  <printOptions/>
  <pageMargins left="0.75" right="0.75" top="1" bottom="1" header="0.5" footer="0.5"/>
  <pageSetup horizontalDpi="600" verticalDpi="600" orientation="portrait" r:id="rId1"/>
</worksheet>
</file>

<file path=xl/worksheets/sheet12.xml><?xml version="1.0" encoding="utf-8"?>
<worksheet xmlns="http://schemas.openxmlformats.org/spreadsheetml/2006/main" xmlns:r="http://schemas.openxmlformats.org/officeDocument/2006/relationships">
  <dimension ref="A4:AB32"/>
  <sheetViews>
    <sheetView zoomScalePageLayoutView="0" workbookViewId="0" topLeftCell="A1">
      <pane xSplit="5" ySplit="4" topLeftCell="K40" activePane="bottomRight" state="frozen"/>
      <selection pane="topLeft" activeCell="I13" sqref="I13"/>
      <selection pane="topRight" activeCell="I13" sqref="I13"/>
      <selection pane="bottomLeft" activeCell="I13" sqref="I13"/>
      <selection pane="bottomRight" activeCell="I13" sqref="I13"/>
    </sheetView>
  </sheetViews>
  <sheetFormatPr defaultColWidth="9.140625" defaultRowHeight="19.5" customHeight="1"/>
  <cols>
    <col min="1" max="1" width="5.57421875" style="29" bestFit="1" customWidth="1"/>
    <col min="2" max="2" width="30.28125" style="29" bestFit="1" customWidth="1"/>
    <col min="3" max="3" width="12.57421875" style="29" bestFit="1" customWidth="1"/>
    <col min="4" max="4" width="15.421875" style="29" bestFit="1" customWidth="1"/>
    <col min="5" max="5" width="8.7109375" style="29" bestFit="1" customWidth="1"/>
    <col min="6" max="9" width="8.7109375" style="29" customWidth="1"/>
    <col min="10" max="10" width="6.00390625" style="29" bestFit="1" customWidth="1"/>
    <col min="11" max="11" width="6.7109375" style="29" bestFit="1" customWidth="1"/>
    <col min="12" max="12" width="8.28125" style="29" bestFit="1" customWidth="1"/>
    <col min="13" max="13" width="8.421875" style="29" bestFit="1" customWidth="1"/>
    <col min="14" max="14" width="4.28125" style="29" bestFit="1" customWidth="1"/>
    <col min="15" max="16" width="9.8515625" style="29" bestFit="1" customWidth="1"/>
    <col min="17" max="17" width="7.7109375" style="29" bestFit="1" customWidth="1"/>
    <col min="18" max="18" width="6.421875" style="29" bestFit="1" customWidth="1"/>
    <col min="19" max="19" width="4.00390625" style="29" bestFit="1" customWidth="1"/>
    <col min="20" max="20" width="8.8515625" style="29" bestFit="1" customWidth="1"/>
    <col min="21" max="21" width="8.421875" style="29" bestFit="1" customWidth="1"/>
    <col min="22" max="22" width="8.57421875" style="29" bestFit="1" customWidth="1"/>
    <col min="23" max="23" width="9.00390625" style="29" bestFit="1" customWidth="1"/>
    <col min="24" max="24" width="8.57421875" style="29" bestFit="1" customWidth="1"/>
    <col min="25" max="25" width="6.421875" style="29" bestFit="1" customWidth="1"/>
    <col min="26" max="26" width="8.57421875" style="29" bestFit="1" customWidth="1"/>
    <col min="27" max="27" width="9.7109375" style="29" bestFit="1" customWidth="1"/>
    <col min="28" max="28" width="11.7109375" style="29" bestFit="1" customWidth="1"/>
    <col min="29" max="16384" width="9.140625" style="29" customWidth="1"/>
  </cols>
  <sheetData>
    <row r="4" spans="1:28" ht="45">
      <c r="A4" s="23" t="s">
        <v>16</v>
      </c>
      <c r="B4" s="23" t="s">
        <v>4</v>
      </c>
      <c r="C4" s="23" t="s">
        <v>5</v>
      </c>
      <c r="D4" s="23" t="s">
        <v>41</v>
      </c>
      <c r="E4" s="23" t="s">
        <v>6</v>
      </c>
      <c r="F4" s="68" t="s">
        <v>48</v>
      </c>
      <c r="G4" s="69"/>
      <c r="H4" s="70"/>
      <c r="I4" s="23" t="s">
        <v>49</v>
      </c>
      <c r="J4" s="23" t="s">
        <v>3</v>
      </c>
      <c r="K4" s="23" t="s">
        <v>10</v>
      </c>
      <c r="L4" s="23" t="s">
        <v>1</v>
      </c>
      <c r="M4" s="23" t="s">
        <v>13</v>
      </c>
      <c r="N4" s="23" t="s">
        <v>14</v>
      </c>
      <c r="O4" s="23" t="s">
        <v>33</v>
      </c>
      <c r="P4" s="23" t="s">
        <v>34</v>
      </c>
      <c r="Q4" s="23" t="s">
        <v>7</v>
      </c>
      <c r="R4" s="23" t="s">
        <v>2</v>
      </c>
      <c r="S4" s="23" t="s">
        <v>11</v>
      </c>
      <c r="T4" s="23" t="s">
        <v>8</v>
      </c>
      <c r="U4" s="23" t="s">
        <v>12</v>
      </c>
      <c r="V4" s="24" t="s">
        <v>0</v>
      </c>
      <c r="W4" s="23" t="s">
        <v>9</v>
      </c>
      <c r="X4" s="23" t="s">
        <v>18</v>
      </c>
      <c r="Y4" s="23" t="s">
        <v>20</v>
      </c>
      <c r="Z4" s="23" t="s">
        <v>21</v>
      </c>
      <c r="AA4" s="23" t="s">
        <v>19</v>
      </c>
      <c r="AB4" s="23" t="s">
        <v>22</v>
      </c>
    </row>
    <row r="5" spans="1:28" s="30" customFormat="1" ht="15">
      <c r="A5" s="23"/>
      <c r="B5" s="23"/>
      <c r="C5" s="23"/>
      <c r="D5" s="23"/>
      <c r="E5" s="23"/>
      <c r="F5" s="24" t="s">
        <v>50</v>
      </c>
      <c r="G5" s="24" t="s">
        <v>52</v>
      </c>
      <c r="H5" s="24" t="s">
        <v>51</v>
      </c>
      <c r="I5" s="23"/>
      <c r="J5" s="23"/>
      <c r="K5" s="23"/>
      <c r="L5" s="23"/>
      <c r="M5" s="23"/>
      <c r="N5" s="23"/>
      <c r="O5" s="23"/>
      <c r="P5" s="23"/>
      <c r="Q5" s="23"/>
      <c r="R5" s="23"/>
      <c r="S5" s="23"/>
      <c r="T5" s="23"/>
      <c r="U5" s="23"/>
      <c r="V5" s="24"/>
      <c r="W5" s="23"/>
      <c r="X5" s="23"/>
      <c r="Y5" s="23"/>
      <c r="Z5" s="23"/>
      <c r="AA5" s="23"/>
      <c r="AB5" s="23"/>
    </row>
    <row r="6" spans="1:28" ht="19.5" customHeight="1">
      <c r="A6" s="15">
        <v>1</v>
      </c>
      <c r="B6" s="26">
        <f>+Master!B5</f>
        <v>0</v>
      </c>
      <c r="C6" s="26">
        <f>+Master!C5</f>
        <v>0</v>
      </c>
      <c r="D6" s="26">
        <f>+Master!D5</f>
        <v>0</v>
      </c>
      <c r="E6" s="15"/>
      <c r="F6" s="15"/>
      <c r="G6" s="15"/>
      <c r="H6" s="15"/>
      <c r="I6" s="15">
        <f>+E6+F6+G6+H6</f>
        <v>0</v>
      </c>
      <c r="J6" s="27">
        <f aca="true" t="shared" si="0" ref="J6:J20">ROUND(Q6*25%,0)</f>
        <v>0</v>
      </c>
      <c r="K6" s="27">
        <f aca="true" t="shared" si="1" ref="K6:K20">ROUND(Q6*20%,0)</f>
        <v>0</v>
      </c>
      <c r="L6" s="27">
        <f aca="true" t="shared" si="2" ref="L6:L20">ROUND(Q6*2%,0)</f>
        <v>0</v>
      </c>
      <c r="M6" s="27">
        <f aca="true" t="shared" si="3" ref="M6:M20">ROUND(Q6*2%,0)</f>
        <v>0</v>
      </c>
      <c r="N6" s="27">
        <f aca="true" t="shared" si="4" ref="N6:N20">ROUND(Q6*6%,0)</f>
        <v>0</v>
      </c>
      <c r="O6" s="27">
        <f aca="true" t="shared" si="5" ref="O6:O20">ROUND(Q6*35%,0)</f>
        <v>0</v>
      </c>
      <c r="P6" s="27">
        <f aca="true" t="shared" si="6" ref="P6:P20">ROUND(Q6*10%,0)</f>
        <v>0</v>
      </c>
      <c r="Q6" s="27">
        <f>ROUND(Master!T5/30*'April-09'!I6,0)</f>
        <v>0</v>
      </c>
      <c r="R6" s="27">
        <f aca="true" t="shared" si="7" ref="R6:R20">IF(Q6&lt;=2500,0,IF(Q6&lt;=3500,60,IF(Q6&lt;=5000,120,IF(Q6&lt;=10000,175,200))))</f>
        <v>0</v>
      </c>
      <c r="S6" s="27">
        <f aca="true" t="shared" si="8" ref="S6:S31">ROUND(J6*24%,0)</f>
        <v>0</v>
      </c>
      <c r="T6" s="27">
        <f>+Master!AO5</f>
        <v>0</v>
      </c>
      <c r="U6" s="27">
        <f aca="true" t="shared" si="9" ref="U6:U31">SUM(R6:T6)</f>
        <v>0</v>
      </c>
      <c r="V6" s="27">
        <f aca="true" t="shared" si="10" ref="V6:V31">+Q6-U6</f>
        <v>0</v>
      </c>
      <c r="W6" s="27"/>
      <c r="X6" s="27">
        <f aca="true" t="shared" si="11" ref="X6:X20">+V6-W6</f>
        <v>0</v>
      </c>
      <c r="Y6" s="15"/>
      <c r="Z6" s="27">
        <f aca="true" t="shared" si="12" ref="Z6:Z20">+X6-Y6</f>
        <v>0</v>
      </c>
      <c r="AA6" s="27">
        <f>+'Dec-09'!AB6</f>
        <v>0</v>
      </c>
      <c r="AB6" s="27">
        <f aca="true" t="shared" si="13" ref="AB6:AB20">+Z6+AA6</f>
        <v>0</v>
      </c>
    </row>
    <row r="7" spans="1:28" ht="19.5" customHeight="1">
      <c r="A7" s="15">
        <f>+A6+1</f>
        <v>2</v>
      </c>
      <c r="B7" s="26">
        <f>+Master!B6</f>
        <v>0</v>
      </c>
      <c r="C7" s="26">
        <f>+Master!C6</f>
        <v>0</v>
      </c>
      <c r="D7" s="26">
        <f>+Master!D6</f>
        <v>0</v>
      </c>
      <c r="E7" s="15"/>
      <c r="F7" s="15"/>
      <c r="G7" s="15"/>
      <c r="H7" s="15"/>
      <c r="I7" s="15">
        <f aca="true" t="shared" si="14" ref="I7:I31">+E7+F7+G7+H7</f>
        <v>0</v>
      </c>
      <c r="J7" s="27">
        <f t="shared" si="0"/>
        <v>0</v>
      </c>
      <c r="K7" s="27">
        <f t="shared" si="1"/>
        <v>0</v>
      </c>
      <c r="L7" s="27">
        <f t="shared" si="2"/>
        <v>0</v>
      </c>
      <c r="M7" s="27">
        <f t="shared" si="3"/>
        <v>0</v>
      </c>
      <c r="N7" s="27">
        <f t="shared" si="4"/>
        <v>0</v>
      </c>
      <c r="O7" s="27">
        <f t="shared" si="5"/>
        <v>0</v>
      </c>
      <c r="P7" s="27">
        <f t="shared" si="6"/>
        <v>0</v>
      </c>
      <c r="Q7" s="27">
        <f>ROUND(Master!T6/30*'April-09'!I7,0)</f>
        <v>0</v>
      </c>
      <c r="R7" s="27">
        <f t="shared" si="7"/>
        <v>0</v>
      </c>
      <c r="S7" s="27">
        <f t="shared" si="8"/>
        <v>0</v>
      </c>
      <c r="T7" s="27">
        <f>+Master!AO6</f>
        <v>0</v>
      </c>
      <c r="U7" s="27">
        <f t="shared" si="9"/>
        <v>0</v>
      </c>
      <c r="V7" s="27">
        <f t="shared" si="10"/>
        <v>0</v>
      </c>
      <c r="W7" s="27"/>
      <c r="X7" s="27">
        <f t="shared" si="11"/>
        <v>0</v>
      </c>
      <c r="Y7" s="15"/>
      <c r="Z7" s="27">
        <f t="shared" si="12"/>
        <v>0</v>
      </c>
      <c r="AA7" s="27">
        <f>+'Dec-09'!AB7</f>
        <v>0</v>
      </c>
      <c r="AB7" s="27">
        <f t="shared" si="13"/>
        <v>0</v>
      </c>
    </row>
    <row r="8" spans="1:28" ht="19.5" customHeight="1">
      <c r="A8" s="15">
        <f aca="true" t="shared" si="15" ref="A8:A31">+A7+1</f>
        <v>3</v>
      </c>
      <c r="B8" s="26">
        <f>+Master!B7</f>
        <v>0</v>
      </c>
      <c r="C8" s="26">
        <f>+Master!C7</f>
        <v>0</v>
      </c>
      <c r="D8" s="26">
        <f>+Master!D7</f>
        <v>0</v>
      </c>
      <c r="E8" s="15"/>
      <c r="F8" s="15"/>
      <c r="G8" s="15"/>
      <c r="H8" s="15"/>
      <c r="I8" s="15">
        <f t="shared" si="14"/>
        <v>0</v>
      </c>
      <c r="J8" s="27">
        <f t="shared" si="0"/>
        <v>0</v>
      </c>
      <c r="K8" s="27">
        <f t="shared" si="1"/>
        <v>0</v>
      </c>
      <c r="L8" s="27">
        <f t="shared" si="2"/>
        <v>0</v>
      </c>
      <c r="M8" s="27">
        <f t="shared" si="3"/>
        <v>0</v>
      </c>
      <c r="N8" s="27">
        <f t="shared" si="4"/>
        <v>0</v>
      </c>
      <c r="O8" s="27">
        <f t="shared" si="5"/>
        <v>0</v>
      </c>
      <c r="P8" s="27">
        <f t="shared" si="6"/>
        <v>0</v>
      </c>
      <c r="Q8" s="27">
        <f>ROUND(Master!T7/30*'April-09'!I8,0)</f>
        <v>0</v>
      </c>
      <c r="R8" s="27">
        <f t="shared" si="7"/>
        <v>0</v>
      </c>
      <c r="S8" s="27">
        <f t="shared" si="8"/>
        <v>0</v>
      </c>
      <c r="T8" s="27">
        <f>+Master!AO7</f>
        <v>0</v>
      </c>
      <c r="U8" s="27">
        <f t="shared" si="9"/>
        <v>0</v>
      </c>
      <c r="V8" s="27">
        <f t="shared" si="10"/>
        <v>0</v>
      </c>
      <c r="W8" s="27"/>
      <c r="X8" s="27">
        <f t="shared" si="11"/>
        <v>0</v>
      </c>
      <c r="Y8" s="15"/>
      <c r="Z8" s="27">
        <f t="shared" si="12"/>
        <v>0</v>
      </c>
      <c r="AA8" s="27">
        <f>+'Dec-09'!AB8</f>
        <v>0</v>
      </c>
      <c r="AB8" s="27">
        <f t="shared" si="13"/>
        <v>0</v>
      </c>
    </row>
    <row r="9" spans="1:28" ht="19.5" customHeight="1">
      <c r="A9" s="15">
        <f t="shared" si="15"/>
        <v>4</v>
      </c>
      <c r="B9" s="26">
        <f>+Master!B8</f>
        <v>0</v>
      </c>
      <c r="C9" s="26">
        <f>+Master!C8</f>
        <v>0</v>
      </c>
      <c r="D9" s="26">
        <f>+Master!D8</f>
        <v>0</v>
      </c>
      <c r="E9" s="15"/>
      <c r="F9" s="15"/>
      <c r="G9" s="15"/>
      <c r="H9" s="15"/>
      <c r="I9" s="15">
        <f t="shared" si="14"/>
        <v>0</v>
      </c>
      <c r="J9" s="27">
        <f t="shared" si="0"/>
        <v>0</v>
      </c>
      <c r="K9" s="27">
        <f t="shared" si="1"/>
        <v>0</v>
      </c>
      <c r="L9" s="27">
        <f t="shared" si="2"/>
        <v>0</v>
      </c>
      <c r="M9" s="27">
        <f t="shared" si="3"/>
        <v>0</v>
      </c>
      <c r="N9" s="27">
        <f t="shared" si="4"/>
        <v>0</v>
      </c>
      <c r="O9" s="27">
        <f t="shared" si="5"/>
        <v>0</v>
      </c>
      <c r="P9" s="27">
        <f t="shared" si="6"/>
        <v>0</v>
      </c>
      <c r="Q9" s="27">
        <f>ROUND(Master!T8/30*'April-09'!I9,0)</f>
        <v>0</v>
      </c>
      <c r="R9" s="27">
        <f t="shared" si="7"/>
        <v>0</v>
      </c>
      <c r="S9" s="27">
        <f t="shared" si="8"/>
        <v>0</v>
      </c>
      <c r="T9" s="27">
        <f>+Master!AO8</f>
        <v>0</v>
      </c>
      <c r="U9" s="27">
        <f t="shared" si="9"/>
        <v>0</v>
      </c>
      <c r="V9" s="27">
        <f t="shared" si="10"/>
        <v>0</v>
      </c>
      <c r="W9" s="27"/>
      <c r="X9" s="27">
        <f t="shared" si="11"/>
        <v>0</v>
      </c>
      <c r="Y9" s="15"/>
      <c r="Z9" s="27">
        <f t="shared" si="12"/>
        <v>0</v>
      </c>
      <c r="AA9" s="27">
        <f>+'Dec-09'!AB9</f>
        <v>0</v>
      </c>
      <c r="AB9" s="27">
        <f t="shared" si="13"/>
        <v>0</v>
      </c>
    </row>
    <row r="10" spans="1:28" ht="19.5" customHeight="1">
      <c r="A10" s="15">
        <f t="shared" si="15"/>
        <v>5</v>
      </c>
      <c r="B10" s="26">
        <f>+Master!B9</f>
        <v>0</v>
      </c>
      <c r="C10" s="26">
        <f>+Master!C9</f>
        <v>0</v>
      </c>
      <c r="D10" s="26">
        <f>+Master!D9</f>
        <v>0</v>
      </c>
      <c r="E10" s="15"/>
      <c r="F10" s="15"/>
      <c r="G10" s="15"/>
      <c r="H10" s="15"/>
      <c r="I10" s="15">
        <f t="shared" si="14"/>
        <v>0</v>
      </c>
      <c r="J10" s="27">
        <f t="shared" si="0"/>
        <v>0</v>
      </c>
      <c r="K10" s="27">
        <f t="shared" si="1"/>
        <v>0</v>
      </c>
      <c r="L10" s="27">
        <f t="shared" si="2"/>
        <v>0</v>
      </c>
      <c r="M10" s="27">
        <f t="shared" si="3"/>
        <v>0</v>
      </c>
      <c r="N10" s="27">
        <f t="shared" si="4"/>
        <v>0</v>
      </c>
      <c r="O10" s="27">
        <f t="shared" si="5"/>
        <v>0</v>
      </c>
      <c r="P10" s="27">
        <f t="shared" si="6"/>
        <v>0</v>
      </c>
      <c r="Q10" s="27">
        <f>ROUND(Master!T9/30*'April-09'!I10,0)</f>
        <v>0</v>
      </c>
      <c r="R10" s="27">
        <f t="shared" si="7"/>
        <v>0</v>
      </c>
      <c r="S10" s="27">
        <f t="shared" si="8"/>
        <v>0</v>
      </c>
      <c r="T10" s="27">
        <f>+Master!AO9</f>
        <v>0</v>
      </c>
      <c r="U10" s="27">
        <f t="shared" si="9"/>
        <v>0</v>
      </c>
      <c r="V10" s="27">
        <f t="shared" si="10"/>
        <v>0</v>
      </c>
      <c r="W10" s="27"/>
      <c r="X10" s="27">
        <f t="shared" si="11"/>
        <v>0</v>
      </c>
      <c r="Y10" s="15"/>
      <c r="Z10" s="27">
        <f t="shared" si="12"/>
        <v>0</v>
      </c>
      <c r="AA10" s="27">
        <f>+'Dec-09'!AB10</f>
        <v>0</v>
      </c>
      <c r="AB10" s="27">
        <f t="shared" si="13"/>
        <v>0</v>
      </c>
    </row>
    <row r="11" spans="1:28" ht="19.5" customHeight="1">
      <c r="A11" s="15">
        <f t="shared" si="15"/>
        <v>6</v>
      </c>
      <c r="B11" s="26">
        <f>+Master!B10</f>
        <v>0</v>
      </c>
      <c r="C11" s="26">
        <f>+Master!C10</f>
        <v>0</v>
      </c>
      <c r="D11" s="26">
        <f>+Master!D10</f>
        <v>0</v>
      </c>
      <c r="E11" s="15"/>
      <c r="F11" s="15"/>
      <c r="G11" s="15"/>
      <c r="H11" s="15"/>
      <c r="I11" s="15">
        <f t="shared" si="14"/>
        <v>0</v>
      </c>
      <c r="J11" s="27">
        <f t="shared" si="0"/>
        <v>0</v>
      </c>
      <c r="K11" s="27">
        <f t="shared" si="1"/>
        <v>0</v>
      </c>
      <c r="L11" s="27">
        <f t="shared" si="2"/>
        <v>0</v>
      </c>
      <c r="M11" s="27">
        <f t="shared" si="3"/>
        <v>0</v>
      </c>
      <c r="N11" s="27">
        <f t="shared" si="4"/>
        <v>0</v>
      </c>
      <c r="O11" s="27">
        <f t="shared" si="5"/>
        <v>0</v>
      </c>
      <c r="P11" s="27">
        <f t="shared" si="6"/>
        <v>0</v>
      </c>
      <c r="Q11" s="27">
        <f>ROUND(Master!T10/30*'Jan-10'!E11,0)</f>
        <v>0</v>
      </c>
      <c r="R11" s="27">
        <f t="shared" si="7"/>
        <v>0</v>
      </c>
      <c r="S11" s="27">
        <f t="shared" si="8"/>
        <v>0</v>
      </c>
      <c r="T11" s="27">
        <f>+Master!AO10</f>
        <v>0</v>
      </c>
      <c r="U11" s="27">
        <f t="shared" si="9"/>
        <v>0</v>
      </c>
      <c r="V11" s="27">
        <f t="shared" si="10"/>
        <v>0</v>
      </c>
      <c r="W11" s="27"/>
      <c r="X11" s="27">
        <f t="shared" si="11"/>
        <v>0</v>
      </c>
      <c r="Y11" s="15"/>
      <c r="Z11" s="27">
        <f t="shared" si="12"/>
        <v>0</v>
      </c>
      <c r="AA11" s="27">
        <f>+'Dec-09'!AB11</f>
        <v>0</v>
      </c>
      <c r="AB11" s="27">
        <f t="shared" si="13"/>
        <v>0</v>
      </c>
    </row>
    <row r="12" spans="1:28" ht="19.5" customHeight="1">
      <c r="A12" s="15">
        <f t="shared" si="15"/>
        <v>7</v>
      </c>
      <c r="B12" s="26">
        <f>+Master!B11</f>
        <v>0</v>
      </c>
      <c r="C12" s="26">
        <f>+Master!C11</f>
        <v>0</v>
      </c>
      <c r="D12" s="26">
        <f>+Master!D11</f>
        <v>0</v>
      </c>
      <c r="E12" s="15"/>
      <c r="F12" s="15"/>
      <c r="G12" s="15"/>
      <c r="H12" s="15"/>
      <c r="I12" s="15">
        <f t="shared" si="14"/>
        <v>0</v>
      </c>
      <c r="J12" s="27">
        <f t="shared" si="0"/>
        <v>0</v>
      </c>
      <c r="K12" s="27">
        <f t="shared" si="1"/>
        <v>0</v>
      </c>
      <c r="L12" s="27">
        <f t="shared" si="2"/>
        <v>0</v>
      </c>
      <c r="M12" s="27">
        <f t="shared" si="3"/>
        <v>0</v>
      </c>
      <c r="N12" s="27">
        <f t="shared" si="4"/>
        <v>0</v>
      </c>
      <c r="O12" s="27">
        <f t="shared" si="5"/>
        <v>0</v>
      </c>
      <c r="P12" s="27">
        <f t="shared" si="6"/>
        <v>0</v>
      </c>
      <c r="Q12" s="27">
        <f>ROUND(Master!T11/30*'April-09'!I12,0)</f>
        <v>0</v>
      </c>
      <c r="R12" s="27">
        <f t="shared" si="7"/>
        <v>0</v>
      </c>
      <c r="S12" s="27">
        <f t="shared" si="8"/>
        <v>0</v>
      </c>
      <c r="T12" s="27">
        <f>+Master!AO11</f>
        <v>0</v>
      </c>
      <c r="U12" s="27">
        <f t="shared" si="9"/>
        <v>0</v>
      </c>
      <c r="V12" s="27">
        <f t="shared" si="10"/>
        <v>0</v>
      </c>
      <c r="W12" s="27"/>
      <c r="X12" s="27">
        <f t="shared" si="11"/>
        <v>0</v>
      </c>
      <c r="Y12" s="15"/>
      <c r="Z12" s="27">
        <f t="shared" si="12"/>
        <v>0</v>
      </c>
      <c r="AA12" s="27">
        <f>+'Dec-09'!AB12</f>
        <v>0</v>
      </c>
      <c r="AB12" s="27">
        <f t="shared" si="13"/>
        <v>0</v>
      </c>
    </row>
    <row r="13" spans="1:28" ht="19.5" customHeight="1">
      <c r="A13" s="15">
        <f t="shared" si="15"/>
        <v>8</v>
      </c>
      <c r="B13" s="26">
        <f>+Master!B12</f>
        <v>0</v>
      </c>
      <c r="C13" s="26">
        <f>+Master!C12</f>
        <v>0</v>
      </c>
      <c r="D13" s="26">
        <f>+Master!D12</f>
        <v>0</v>
      </c>
      <c r="E13" s="15"/>
      <c r="F13" s="15"/>
      <c r="G13" s="15"/>
      <c r="H13" s="15"/>
      <c r="I13" s="15">
        <f t="shared" si="14"/>
        <v>0</v>
      </c>
      <c r="J13" s="27">
        <f t="shared" si="0"/>
        <v>0</v>
      </c>
      <c r="K13" s="27">
        <f t="shared" si="1"/>
        <v>0</v>
      </c>
      <c r="L13" s="27">
        <f t="shared" si="2"/>
        <v>0</v>
      </c>
      <c r="M13" s="27">
        <f t="shared" si="3"/>
        <v>0</v>
      </c>
      <c r="N13" s="27">
        <f t="shared" si="4"/>
        <v>0</v>
      </c>
      <c r="O13" s="27">
        <f t="shared" si="5"/>
        <v>0</v>
      </c>
      <c r="P13" s="27">
        <f t="shared" si="6"/>
        <v>0</v>
      </c>
      <c r="Q13" s="27">
        <f>ROUND(Master!T12/30*'April-09'!I13,0)</f>
        <v>0</v>
      </c>
      <c r="R13" s="27">
        <f t="shared" si="7"/>
        <v>0</v>
      </c>
      <c r="S13" s="27">
        <f t="shared" si="8"/>
        <v>0</v>
      </c>
      <c r="T13" s="27">
        <f>+Master!AO12</f>
        <v>0</v>
      </c>
      <c r="U13" s="27">
        <f t="shared" si="9"/>
        <v>0</v>
      </c>
      <c r="V13" s="27">
        <f t="shared" si="10"/>
        <v>0</v>
      </c>
      <c r="W13" s="27"/>
      <c r="X13" s="27">
        <f t="shared" si="11"/>
        <v>0</v>
      </c>
      <c r="Y13" s="15"/>
      <c r="Z13" s="27">
        <f t="shared" si="12"/>
        <v>0</v>
      </c>
      <c r="AA13" s="27">
        <f>+'Dec-09'!AB13</f>
        <v>0</v>
      </c>
      <c r="AB13" s="27">
        <f t="shared" si="13"/>
        <v>0</v>
      </c>
    </row>
    <row r="14" spans="1:28" ht="19.5" customHeight="1">
      <c r="A14" s="15">
        <f t="shared" si="15"/>
        <v>9</v>
      </c>
      <c r="B14" s="26">
        <f>+Master!B13</f>
        <v>0</v>
      </c>
      <c r="C14" s="26">
        <f>+Master!C13</f>
        <v>0</v>
      </c>
      <c r="D14" s="26">
        <f>+Master!D13</f>
        <v>0</v>
      </c>
      <c r="E14" s="15"/>
      <c r="F14" s="15"/>
      <c r="G14" s="15"/>
      <c r="H14" s="15"/>
      <c r="I14" s="15">
        <f t="shared" si="14"/>
        <v>0</v>
      </c>
      <c r="J14" s="27">
        <f t="shared" si="0"/>
        <v>0</v>
      </c>
      <c r="K14" s="27">
        <f t="shared" si="1"/>
        <v>0</v>
      </c>
      <c r="L14" s="27">
        <f t="shared" si="2"/>
        <v>0</v>
      </c>
      <c r="M14" s="27">
        <f t="shared" si="3"/>
        <v>0</v>
      </c>
      <c r="N14" s="27">
        <f t="shared" si="4"/>
        <v>0</v>
      </c>
      <c r="O14" s="27">
        <f t="shared" si="5"/>
        <v>0</v>
      </c>
      <c r="P14" s="27">
        <f t="shared" si="6"/>
        <v>0</v>
      </c>
      <c r="Q14" s="27">
        <f>ROUND(Master!T13/30*'April-09'!I14,0)</f>
        <v>0</v>
      </c>
      <c r="R14" s="27">
        <f t="shared" si="7"/>
        <v>0</v>
      </c>
      <c r="S14" s="27">
        <f t="shared" si="8"/>
        <v>0</v>
      </c>
      <c r="T14" s="27">
        <f>+Master!AO13</f>
        <v>0</v>
      </c>
      <c r="U14" s="27">
        <f t="shared" si="9"/>
        <v>0</v>
      </c>
      <c r="V14" s="27">
        <f t="shared" si="10"/>
        <v>0</v>
      </c>
      <c r="W14" s="27"/>
      <c r="X14" s="27">
        <f t="shared" si="11"/>
        <v>0</v>
      </c>
      <c r="Y14" s="15"/>
      <c r="Z14" s="27">
        <f t="shared" si="12"/>
        <v>0</v>
      </c>
      <c r="AA14" s="27">
        <f>+'Dec-09'!AB14</f>
        <v>0</v>
      </c>
      <c r="AB14" s="27">
        <f t="shared" si="13"/>
        <v>0</v>
      </c>
    </row>
    <row r="15" spans="1:28" ht="19.5" customHeight="1">
      <c r="A15" s="15">
        <f t="shared" si="15"/>
        <v>10</v>
      </c>
      <c r="B15" s="26">
        <f>+Master!B14</f>
        <v>0</v>
      </c>
      <c r="C15" s="26">
        <f>+Master!C14</f>
        <v>0</v>
      </c>
      <c r="D15" s="26">
        <f>+Master!D14</f>
        <v>0</v>
      </c>
      <c r="E15" s="15"/>
      <c r="F15" s="15"/>
      <c r="G15" s="15"/>
      <c r="H15" s="15"/>
      <c r="I15" s="15">
        <f t="shared" si="14"/>
        <v>0</v>
      </c>
      <c r="J15" s="27">
        <f t="shared" si="0"/>
        <v>0</v>
      </c>
      <c r="K15" s="27">
        <f t="shared" si="1"/>
        <v>0</v>
      </c>
      <c r="L15" s="27">
        <f t="shared" si="2"/>
        <v>0</v>
      </c>
      <c r="M15" s="27">
        <f t="shared" si="3"/>
        <v>0</v>
      </c>
      <c r="N15" s="27">
        <f t="shared" si="4"/>
        <v>0</v>
      </c>
      <c r="O15" s="27">
        <f t="shared" si="5"/>
        <v>0</v>
      </c>
      <c r="P15" s="27">
        <f t="shared" si="6"/>
        <v>0</v>
      </c>
      <c r="Q15" s="27">
        <f>ROUND(Master!T14/30*'April-09'!I15,0)</f>
        <v>0</v>
      </c>
      <c r="R15" s="27">
        <f t="shared" si="7"/>
        <v>0</v>
      </c>
      <c r="S15" s="27">
        <f t="shared" si="8"/>
        <v>0</v>
      </c>
      <c r="T15" s="27">
        <f>+Master!AO14</f>
        <v>0</v>
      </c>
      <c r="U15" s="27">
        <f t="shared" si="9"/>
        <v>0</v>
      </c>
      <c r="V15" s="27">
        <f t="shared" si="10"/>
        <v>0</v>
      </c>
      <c r="W15" s="27"/>
      <c r="X15" s="27">
        <f t="shared" si="11"/>
        <v>0</v>
      </c>
      <c r="Y15" s="15"/>
      <c r="Z15" s="27">
        <f t="shared" si="12"/>
        <v>0</v>
      </c>
      <c r="AA15" s="27">
        <f>+'Dec-09'!AB15</f>
        <v>0</v>
      </c>
      <c r="AB15" s="27">
        <f t="shared" si="13"/>
        <v>0</v>
      </c>
    </row>
    <row r="16" spans="1:28" ht="19.5" customHeight="1">
      <c r="A16" s="15">
        <f t="shared" si="15"/>
        <v>11</v>
      </c>
      <c r="B16" s="26">
        <f>+Master!B15</f>
        <v>0</v>
      </c>
      <c r="C16" s="26">
        <f>+Master!C15</f>
        <v>0</v>
      </c>
      <c r="D16" s="26">
        <f>+Master!D15</f>
        <v>0</v>
      </c>
      <c r="E16" s="15"/>
      <c r="F16" s="15"/>
      <c r="G16" s="15"/>
      <c r="H16" s="15"/>
      <c r="I16" s="15">
        <f t="shared" si="14"/>
        <v>0</v>
      </c>
      <c r="J16" s="27">
        <f t="shared" si="0"/>
        <v>0</v>
      </c>
      <c r="K16" s="27">
        <f t="shared" si="1"/>
        <v>0</v>
      </c>
      <c r="L16" s="27">
        <f t="shared" si="2"/>
        <v>0</v>
      </c>
      <c r="M16" s="27">
        <f t="shared" si="3"/>
        <v>0</v>
      </c>
      <c r="N16" s="27">
        <f t="shared" si="4"/>
        <v>0</v>
      </c>
      <c r="O16" s="27">
        <f t="shared" si="5"/>
        <v>0</v>
      </c>
      <c r="P16" s="27">
        <f t="shared" si="6"/>
        <v>0</v>
      </c>
      <c r="Q16" s="27">
        <f>ROUND(Master!T15/30*'April-09'!I16,0)</f>
        <v>0</v>
      </c>
      <c r="R16" s="27">
        <f t="shared" si="7"/>
        <v>0</v>
      </c>
      <c r="S16" s="27">
        <f t="shared" si="8"/>
        <v>0</v>
      </c>
      <c r="T16" s="27">
        <f>+Master!AO15</f>
        <v>0</v>
      </c>
      <c r="U16" s="27">
        <f t="shared" si="9"/>
        <v>0</v>
      </c>
      <c r="V16" s="27">
        <f t="shared" si="10"/>
        <v>0</v>
      </c>
      <c r="W16" s="27"/>
      <c r="X16" s="27">
        <f t="shared" si="11"/>
        <v>0</v>
      </c>
      <c r="Y16" s="15"/>
      <c r="Z16" s="27">
        <f t="shared" si="12"/>
        <v>0</v>
      </c>
      <c r="AA16" s="27">
        <f>+'Dec-09'!AB16</f>
        <v>0</v>
      </c>
      <c r="AB16" s="27">
        <f t="shared" si="13"/>
        <v>0</v>
      </c>
    </row>
    <row r="17" spans="1:28" ht="19.5" customHeight="1">
      <c r="A17" s="15">
        <f t="shared" si="15"/>
        <v>12</v>
      </c>
      <c r="B17" s="26">
        <f>+Master!B16</f>
        <v>0</v>
      </c>
      <c r="C17" s="26">
        <f>+Master!C16</f>
        <v>0</v>
      </c>
      <c r="D17" s="26">
        <f>+Master!D16</f>
        <v>0</v>
      </c>
      <c r="E17" s="15"/>
      <c r="F17" s="15"/>
      <c r="G17" s="15"/>
      <c r="H17" s="15"/>
      <c r="I17" s="15">
        <f t="shared" si="14"/>
        <v>0</v>
      </c>
      <c r="J17" s="27">
        <f t="shared" si="0"/>
        <v>0</v>
      </c>
      <c r="K17" s="27">
        <f t="shared" si="1"/>
        <v>0</v>
      </c>
      <c r="L17" s="27">
        <f t="shared" si="2"/>
        <v>0</v>
      </c>
      <c r="M17" s="27">
        <f t="shared" si="3"/>
        <v>0</v>
      </c>
      <c r="N17" s="27">
        <f t="shared" si="4"/>
        <v>0</v>
      </c>
      <c r="O17" s="27">
        <f t="shared" si="5"/>
        <v>0</v>
      </c>
      <c r="P17" s="27">
        <f t="shared" si="6"/>
        <v>0</v>
      </c>
      <c r="Q17" s="27">
        <f>ROUND(Master!T16/30*'April-09'!I17,0)</f>
        <v>0</v>
      </c>
      <c r="R17" s="27">
        <f t="shared" si="7"/>
        <v>0</v>
      </c>
      <c r="S17" s="27">
        <f t="shared" si="8"/>
        <v>0</v>
      </c>
      <c r="T17" s="27">
        <f>+Master!AO16</f>
        <v>0</v>
      </c>
      <c r="U17" s="27">
        <f t="shared" si="9"/>
        <v>0</v>
      </c>
      <c r="V17" s="27">
        <f t="shared" si="10"/>
        <v>0</v>
      </c>
      <c r="W17" s="27"/>
      <c r="X17" s="27">
        <f t="shared" si="11"/>
        <v>0</v>
      </c>
      <c r="Y17" s="15"/>
      <c r="Z17" s="27">
        <f t="shared" si="12"/>
        <v>0</v>
      </c>
      <c r="AA17" s="27">
        <f>+'Dec-09'!AB17</f>
        <v>0</v>
      </c>
      <c r="AB17" s="27">
        <f t="shared" si="13"/>
        <v>0</v>
      </c>
    </row>
    <row r="18" spans="1:28" ht="19.5" customHeight="1">
      <c r="A18" s="15">
        <f t="shared" si="15"/>
        <v>13</v>
      </c>
      <c r="B18" s="26">
        <f>+Master!B17</f>
        <v>0</v>
      </c>
      <c r="C18" s="26">
        <f>+Master!C17</f>
        <v>0</v>
      </c>
      <c r="D18" s="26">
        <f>+Master!D17</f>
        <v>0</v>
      </c>
      <c r="E18" s="15"/>
      <c r="F18" s="15"/>
      <c r="G18" s="15"/>
      <c r="H18" s="15"/>
      <c r="I18" s="15">
        <f t="shared" si="14"/>
        <v>0</v>
      </c>
      <c r="J18" s="27">
        <f t="shared" si="0"/>
        <v>0</v>
      </c>
      <c r="K18" s="27">
        <f t="shared" si="1"/>
        <v>0</v>
      </c>
      <c r="L18" s="27">
        <f t="shared" si="2"/>
        <v>0</v>
      </c>
      <c r="M18" s="27">
        <f t="shared" si="3"/>
        <v>0</v>
      </c>
      <c r="N18" s="27">
        <f t="shared" si="4"/>
        <v>0</v>
      </c>
      <c r="O18" s="27">
        <f t="shared" si="5"/>
        <v>0</v>
      </c>
      <c r="P18" s="27">
        <f t="shared" si="6"/>
        <v>0</v>
      </c>
      <c r="Q18" s="27">
        <f>ROUND(Master!T17/30*'April-09'!I18,0)</f>
        <v>0</v>
      </c>
      <c r="R18" s="27">
        <f t="shared" si="7"/>
        <v>0</v>
      </c>
      <c r="S18" s="27">
        <f t="shared" si="8"/>
        <v>0</v>
      </c>
      <c r="T18" s="27">
        <f>+Master!AO17</f>
        <v>0</v>
      </c>
      <c r="U18" s="27">
        <f t="shared" si="9"/>
        <v>0</v>
      </c>
      <c r="V18" s="27">
        <f t="shared" si="10"/>
        <v>0</v>
      </c>
      <c r="W18" s="27"/>
      <c r="X18" s="27">
        <f t="shared" si="11"/>
        <v>0</v>
      </c>
      <c r="Y18" s="15"/>
      <c r="Z18" s="27">
        <f t="shared" si="12"/>
        <v>0</v>
      </c>
      <c r="AA18" s="27">
        <f>+'Dec-09'!AB18</f>
        <v>0</v>
      </c>
      <c r="AB18" s="27">
        <f t="shared" si="13"/>
        <v>0</v>
      </c>
    </row>
    <row r="19" spans="1:28" ht="19.5" customHeight="1">
      <c r="A19" s="15">
        <f t="shared" si="15"/>
        <v>14</v>
      </c>
      <c r="B19" s="26">
        <f>+Master!B18</f>
        <v>0</v>
      </c>
      <c r="C19" s="26">
        <f>+Master!C18</f>
        <v>0</v>
      </c>
      <c r="D19" s="26">
        <f>+Master!D18</f>
        <v>0</v>
      </c>
      <c r="E19" s="15"/>
      <c r="F19" s="15"/>
      <c r="G19" s="15"/>
      <c r="H19" s="15"/>
      <c r="I19" s="15">
        <f t="shared" si="14"/>
        <v>0</v>
      </c>
      <c r="J19" s="27">
        <f t="shared" si="0"/>
        <v>0</v>
      </c>
      <c r="K19" s="27">
        <f t="shared" si="1"/>
        <v>0</v>
      </c>
      <c r="L19" s="27">
        <f t="shared" si="2"/>
        <v>0</v>
      </c>
      <c r="M19" s="27">
        <f t="shared" si="3"/>
        <v>0</v>
      </c>
      <c r="N19" s="27">
        <f t="shared" si="4"/>
        <v>0</v>
      </c>
      <c r="O19" s="27">
        <f t="shared" si="5"/>
        <v>0</v>
      </c>
      <c r="P19" s="27">
        <f t="shared" si="6"/>
        <v>0</v>
      </c>
      <c r="Q19" s="27">
        <f>ROUND(Master!T18/30*'April-09'!I19,0)</f>
        <v>0</v>
      </c>
      <c r="R19" s="27">
        <f t="shared" si="7"/>
        <v>0</v>
      </c>
      <c r="S19" s="27">
        <f t="shared" si="8"/>
        <v>0</v>
      </c>
      <c r="T19" s="27">
        <f>+Master!AO18</f>
        <v>0</v>
      </c>
      <c r="U19" s="27">
        <f t="shared" si="9"/>
        <v>0</v>
      </c>
      <c r="V19" s="27">
        <f t="shared" si="10"/>
        <v>0</v>
      </c>
      <c r="W19" s="27"/>
      <c r="X19" s="27">
        <f t="shared" si="11"/>
        <v>0</v>
      </c>
      <c r="Y19" s="15"/>
      <c r="Z19" s="27">
        <f t="shared" si="12"/>
        <v>0</v>
      </c>
      <c r="AA19" s="27">
        <f>+'Dec-09'!AB19</f>
        <v>0</v>
      </c>
      <c r="AB19" s="27">
        <f t="shared" si="13"/>
        <v>0</v>
      </c>
    </row>
    <row r="20" spans="1:28" ht="19.5" customHeight="1">
      <c r="A20" s="15">
        <f t="shared" si="15"/>
        <v>15</v>
      </c>
      <c r="B20" s="26">
        <f>+Master!B19</f>
        <v>0</v>
      </c>
      <c r="C20" s="26">
        <f>+Master!C19</f>
        <v>0</v>
      </c>
      <c r="D20" s="26">
        <f>+Master!D19</f>
        <v>0</v>
      </c>
      <c r="E20" s="15"/>
      <c r="F20" s="15"/>
      <c r="G20" s="15"/>
      <c r="H20" s="15"/>
      <c r="I20" s="15">
        <f t="shared" si="14"/>
        <v>0</v>
      </c>
      <c r="J20" s="27">
        <f t="shared" si="0"/>
        <v>0</v>
      </c>
      <c r="K20" s="27">
        <f t="shared" si="1"/>
        <v>0</v>
      </c>
      <c r="L20" s="27">
        <f t="shared" si="2"/>
        <v>0</v>
      </c>
      <c r="M20" s="27">
        <f t="shared" si="3"/>
        <v>0</v>
      </c>
      <c r="N20" s="27">
        <f t="shared" si="4"/>
        <v>0</v>
      </c>
      <c r="O20" s="27">
        <f t="shared" si="5"/>
        <v>0</v>
      </c>
      <c r="P20" s="27">
        <f t="shared" si="6"/>
        <v>0</v>
      </c>
      <c r="Q20" s="27">
        <f>ROUND(Master!T19/30*'April-09'!I20,0)</f>
        <v>0</v>
      </c>
      <c r="R20" s="27">
        <f t="shared" si="7"/>
        <v>0</v>
      </c>
      <c r="S20" s="27">
        <f t="shared" si="8"/>
        <v>0</v>
      </c>
      <c r="T20" s="27">
        <f>+Master!AO19</f>
        <v>0</v>
      </c>
      <c r="U20" s="27">
        <f t="shared" si="9"/>
        <v>0</v>
      </c>
      <c r="V20" s="27">
        <f t="shared" si="10"/>
        <v>0</v>
      </c>
      <c r="W20" s="27"/>
      <c r="X20" s="27">
        <f t="shared" si="11"/>
        <v>0</v>
      </c>
      <c r="Y20" s="15"/>
      <c r="Z20" s="27">
        <f t="shared" si="12"/>
        <v>0</v>
      </c>
      <c r="AA20" s="27">
        <f>+'Dec-09'!AB20</f>
        <v>0</v>
      </c>
      <c r="AB20" s="27">
        <f t="shared" si="13"/>
        <v>0</v>
      </c>
    </row>
    <row r="21" spans="1:28" ht="19.5" customHeight="1">
      <c r="A21" s="15">
        <f t="shared" si="15"/>
        <v>16</v>
      </c>
      <c r="B21" s="26">
        <f>+Master!B20</f>
        <v>0</v>
      </c>
      <c r="C21" s="26">
        <f>+Master!C20</f>
        <v>0</v>
      </c>
      <c r="D21" s="26">
        <f>+Master!D20</f>
        <v>0</v>
      </c>
      <c r="E21" s="15"/>
      <c r="F21" s="15"/>
      <c r="G21" s="15"/>
      <c r="H21" s="15"/>
      <c r="I21" s="15">
        <f t="shared" si="14"/>
        <v>0</v>
      </c>
      <c r="J21" s="27">
        <f aca="true" t="shared" si="16" ref="J21:J31">ROUND(Q21*25%,0)</f>
        <v>0</v>
      </c>
      <c r="K21" s="27">
        <f aca="true" t="shared" si="17" ref="K21:K31">ROUND(Q21*20%,0)</f>
        <v>0</v>
      </c>
      <c r="L21" s="27">
        <f aca="true" t="shared" si="18" ref="L21:L31">ROUND(Q21*2%,0)</f>
        <v>0</v>
      </c>
      <c r="M21" s="27">
        <f aca="true" t="shared" si="19" ref="M21:M31">ROUND(Q21*2%,0)</f>
        <v>0</v>
      </c>
      <c r="N21" s="27">
        <f aca="true" t="shared" si="20" ref="N21:N31">ROUND(Q21*6%,0)</f>
        <v>0</v>
      </c>
      <c r="O21" s="27">
        <f aca="true" t="shared" si="21" ref="O21:O31">ROUND(Q21*35%,0)</f>
        <v>0</v>
      </c>
      <c r="P21" s="27">
        <f aca="true" t="shared" si="22" ref="P21:P31">ROUND(Q21*10%,0)</f>
        <v>0</v>
      </c>
      <c r="Q21" s="27">
        <f>ROUND(Master!T20/30*'Jan-10'!E21,0)</f>
        <v>0</v>
      </c>
      <c r="R21" s="27">
        <f aca="true" t="shared" si="23" ref="R21:R31">IF(Q21&lt;=2500,0,IF(Q21&lt;=3500,60,IF(Q21&lt;=5000,120,IF(Q21&lt;=10000,175,200))))</f>
        <v>0</v>
      </c>
      <c r="S21" s="27">
        <f t="shared" si="8"/>
        <v>0</v>
      </c>
      <c r="T21" s="27">
        <f>+Master!AO20</f>
        <v>0</v>
      </c>
      <c r="U21" s="27">
        <f t="shared" si="9"/>
        <v>0</v>
      </c>
      <c r="V21" s="27">
        <f t="shared" si="10"/>
        <v>0</v>
      </c>
      <c r="W21" s="27"/>
      <c r="X21" s="27">
        <f aca="true" t="shared" si="24" ref="X21:X31">+V21-W21</f>
        <v>0</v>
      </c>
      <c r="Y21" s="15"/>
      <c r="Z21" s="27">
        <f aca="true" t="shared" si="25" ref="Z21:Z31">+X21-Y21</f>
        <v>0</v>
      </c>
      <c r="AA21" s="27">
        <f>+'Dec-09'!AB21</f>
        <v>0</v>
      </c>
      <c r="AB21" s="27">
        <f aca="true" t="shared" si="26" ref="AB21:AB31">+Z21+AA21</f>
        <v>0</v>
      </c>
    </row>
    <row r="22" spans="1:28" ht="19.5" customHeight="1">
      <c r="A22" s="15">
        <f t="shared" si="15"/>
        <v>17</v>
      </c>
      <c r="B22" s="26">
        <f>+Master!B21</f>
        <v>0</v>
      </c>
      <c r="C22" s="26">
        <f>+Master!C21</f>
        <v>0</v>
      </c>
      <c r="D22" s="26">
        <f>+Master!D21</f>
        <v>0</v>
      </c>
      <c r="E22" s="15"/>
      <c r="F22" s="15"/>
      <c r="G22" s="15"/>
      <c r="H22" s="15"/>
      <c r="I22" s="15">
        <f t="shared" si="14"/>
        <v>0</v>
      </c>
      <c r="J22" s="27">
        <f t="shared" si="16"/>
        <v>0</v>
      </c>
      <c r="K22" s="27">
        <f t="shared" si="17"/>
        <v>0</v>
      </c>
      <c r="L22" s="27">
        <f t="shared" si="18"/>
        <v>0</v>
      </c>
      <c r="M22" s="27">
        <f t="shared" si="19"/>
        <v>0</v>
      </c>
      <c r="N22" s="27">
        <f t="shared" si="20"/>
        <v>0</v>
      </c>
      <c r="O22" s="27">
        <f t="shared" si="21"/>
        <v>0</v>
      </c>
      <c r="P22" s="27">
        <f t="shared" si="22"/>
        <v>0</v>
      </c>
      <c r="Q22" s="27">
        <f>ROUND(Master!T21/30*'April-09'!I22,0)</f>
        <v>0</v>
      </c>
      <c r="R22" s="27">
        <f t="shared" si="23"/>
        <v>0</v>
      </c>
      <c r="S22" s="27">
        <f t="shared" si="8"/>
        <v>0</v>
      </c>
      <c r="T22" s="27">
        <f>+Master!AO21</f>
        <v>0</v>
      </c>
      <c r="U22" s="27">
        <f t="shared" si="9"/>
        <v>0</v>
      </c>
      <c r="V22" s="27">
        <f t="shared" si="10"/>
        <v>0</v>
      </c>
      <c r="W22" s="27"/>
      <c r="X22" s="27">
        <f t="shared" si="24"/>
        <v>0</v>
      </c>
      <c r="Y22" s="15"/>
      <c r="Z22" s="27">
        <f t="shared" si="25"/>
        <v>0</v>
      </c>
      <c r="AA22" s="27">
        <f>+'Dec-09'!AB22</f>
        <v>0</v>
      </c>
      <c r="AB22" s="27">
        <f t="shared" si="26"/>
        <v>0</v>
      </c>
    </row>
    <row r="23" spans="1:28" ht="19.5" customHeight="1">
      <c r="A23" s="15">
        <f t="shared" si="15"/>
        <v>18</v>
      </c>
      <c r="B23" s="26">
        <f>+Master!B22</f>
        <v>0</v>
      </c>
      <c r="C23" s="26">
        <f>+Master!C22</f>
        <v>0</v>
      </c>
      <c r="D23" s="26">
        <f>+Master!D22</f>
        <v>0</v>
      </c>
      <c r="E23" s="15"/>
      <c r="F23" s="15"/>
      <c r="G23" s="15"/>
      <c r="H23" s="15"/>
      <c r="I23" s="15">
        <f t="shared" si="14"/>
        <v>0</v>
      </c>
      <c r="J23" s="27">
        <f t="shared" si="16"/>
        <v>0</v>
      </c>
      <c r="K23" s="27">
        <f t="shared" si="17"/>
        <v>0</v>
      </c>
      <c r="L23" s="27">
        <f t="shared" si="18"/>
        <v>0</v>
      </c>
      <c r="M23" s="27">
        <f t="shared" si="19"/>
        <v>0</v>
      </c>
      <c r="N23" s="27">
        <f t="shared" si="20"/>
        <v>0</v>
      </c>
      <c r="O23" s="27">
        <f t="shared" si="21"/>
        <v>0</v>
      </c>
      <c r="P23" s="27">
        <f t="shared" si="22"/>
        <v>0</v>
      </c>
      <c r="Q23" s="27">
        <f>ROUND(Master!T22/30*'April-09'!I23,0)</f>
        <v>0</v>
      </c>
      <c r="R23" s="27">
        <f t="shared" si="23"/>
        <v>0</v>
      </c>
      <c r="S23" s="27">
        <f t="shared" si="8"/>
        <v>0</v>
      </c>
      <c r="T23" s="27">
        <f>+Master!AO22</f>
        <v>0</v>
      </c>
      <c r="U23" s="27">
        <f t="shared" si="9"/>
        <v>0</v>
      </c>
      <c r="V23" s="27">
        <f t="shared" si="10"/>
        <v>0</v>
      </c>
      <c r="W23" s="27"/>
      <c r="X23" s="27">
        <f t="shared" si="24"/>
        <v>0</v>
      </c>
      <c r="Y23" s="15"/>
      <c r="Z23" s="27">
        <f t="shared" si="25"/>
        <v>0</v>
      </c>
      <c r="AA23" s="27">
        <f>+'Dec-09'!AB23</f>
        <v>0</v>
      </c>
      <c r="AB23" s="27">
        <f t="shared" si="26"/>
        <v>0</v>
      </c>
    </row>
    <row r="24" spans="1:28" ht="19.5" customHeight="1">
      <c r="A24" s="15">
        <f t="shared" si="15"/>
        <v>19</v>
      </c>
      <c r="B24" s="26">
        <f>+Master!B23</f>
        <v>0</v>
      </c>
      <c r="C24" s="26">
        <f>+Master!C23</f>
        <v>0</v>
      </c>
      <c r="D24" s="26">
        <f>+Master!D23</f>
        <v>0</v>
      </c>
      <c r="E24" s="15"/>
      <c r="F24" s="15"/>
      <c r="G24" s="15"/>
      <c r="H24" s="15"/>
      <c r="I24" s="15">
        <f t="shared" si="14"/>
        <v>0</v>
      </c>
      <c r="J24" s="27">
        <f t="shared" si="16"/>
        <v>0</v>
      </c>
      <c r="K24" s="27">
        <f t="shared" si="17"/>
        <v>0</v>
      </c>
      <c r="L24" s="27">
        <f t="shared" si="18"/>
        <v>0</v>
      </c>
      <c r="M24" s="27">
        <f t="shared" si="19"/>
        <v>0</v>
      </c>
      <c r="N24" s="27">
        <f t="shared" si="20"/>
        <v>0</v>
      </c>
      <c r="O24" s="27">
        <f t="shared" si="21"/>
        <v>0</v>
      </c>
      <c r="P24" s="27">
        <f t="shared" si="22"/>
        <v>0</v>
      </c>
      <c r="Q24" s="27">
        <f>ROUND(Master!T23/30*'April-09'!I24,0)</f>
        <v>0</v>
      </c>
      <c r="R24" s="27">
        <f t="shared" si="23"/>
        <v>0</v>
      </c>
      <c r="S24" s="27">
        <f t="shared" si="8"/>
        <v>0</v>
      </c>
      <c r="T24" s="27">
        <f>+Master!AO23</f>
        <v>0</v>
      </c>
      <c r="U24" s="27">
        <f t="shared" si="9"/>
        <v>0</v>
      </c>
      <c r="V24" s="27">
        <f t="shared" si="10"/>
        <v>0</v>
      </c>
      <c r="W24" s="27"/>
      <c r="X24" s="27">
        <f t="shared" si="24"/>
        <v>0</v>
      </c>
      <c r="Y24" s="15"/>
      <c r="Z24" s="27">
        <f t="shared" si="25"/>
        <v>0</v>
      </c>
      <c r="AA24" s="27">
        <f>+'Dec-09'!AB24</f>
        <v>0</v>
      </c>
      <c r="AB24" s="27">
        <f t="shared" si="26"/>
        <v>0</v>
      </c>
    </row>
    <row r="25" spans="1:28" ht="19.5" customHeight="1">
      <c r="A25" s="15">
        <f t="shared" si="15"/>
        <v>20</v>
      </c>
      <c r="B25" s="26">
        <f>+Master!B24</f>
        <v>0</v>
      </c>
      <c r="C25" s="26">
        <f>+Master!C24</f>
        <v>0</v>
      </c>
      <c r="D25" s="26">
        <f>+Master!D24</f>
        <v>0</v>
      </c>
      <c r="E25" s="15"/>
      <c r="F25" s="15"/>
      <c r="G25" s="15"/>
      <c r="H25" s="15"/>
      <c r="I25" s="15">
        <f t="shared" si="14"/>
        <v>0</v>
      </c>
      <c r="J25" s="27">
        <f t="shared" si="16"/>
        <v>0</v>
      </c>
      <c r="K25" s="27">
        <f t="shared" si="17"/>
        <v>0</v>
      </c>
      <c r="L25" s="27">
        <f t="shared" si="18"/>
        <v>0</v>
      </c>
      <c r="M25" s="27">
        <f t="shared" si="19"/>
        <v>0</v>
      </c>
      <c r="N25" s="27">
        <f t="shared" si="20"/>
        <v>0</v>
      </c>
      <c r="O25" s="27">
        <f t="shared" si="21"/>
        <v>0</v>
      </c>
      <c r="P25" s="27">
        <f t="shared" si="22"/>
        <v>0</v>
      </c>
      <c r="Q25" s="27">
        <f>ROUND(Master!T24/30*'April-09'!I25,0)</f>
        <v>0</v>
      </c>
      <c r="R25" s="27">
        <f t="shared" si="23"/>
        <v>0</v>
      </c>
      <c r="S25" s="27">
        <f t="shared" si="8"/>
        <v>0</v>
      </c>
      <c r="T25" s="27">
        <f>+Master!AO24</f>
        <v>0</v>
      </c>
      <c r="U25" s="27">
        <f t="shared" si="9"/>
        <v>0</v>
      </c>
      <c r="V25" s="27">
        <f t="shared" si="10"/>
        <v>0</v>
      </c>
      <c r="W25" s="27"/>
      <c r="X25" s="27">
        <f t="shared" si="24"/>
        <v>0</v>
      </c>
      <c r="Y25" s="15"/>
      <c r="Z25" s="27">
        <f t="shared" si="25"/>
        <v>0</v>
      </c>
      <c r="AA25" s="27">
        <f>+'Dec-09'!AB25</f>
        <v>0</v>
      </c>
      <c r="AB25" s="27">
        <f t="shared" si="26"/>
        <v>0</v>
      </c>
    </row>
    <row r="26" spans="1:28" ht="19.5" customHeight="1">
      <c r="A26" s="15">
        <f t="shared" si="15"/>
        <v>21</v>
      </c>
      <c r="B26" s="26">
        <f>+Master!B25</f>
        <v>0</v>
      </c>
      <c r="C26" s="26">
        <f>+Master!C25</f>
        <v>0</v>
      </c>
      <c r="D26" s="26">
        <f>+Master!D25</f>
        <v>0</v>
      </c>
      <c r="E26" s="15"/>
      <c r="F26" s="15"/>
      <c r="G26" s="15"/>
      <c r="H26" s="15"/>
      <c r="I26" s="15">
        <f t="shared" si="14"/>
        <v>0</v>
      </c>
      <c r="J26" s="27">
        <f>ROUND(Q26*25%,0)</f>
        <v>0</v>
      </c>
      <c r="K26" s="27">
        <f>ROUND(Q26*20%,0)</f>
        <v>0</v>
      </c>
      <c r="L26" s="27">
        <f>ROUND(Q26*2%,0)</f>
        <v>0</v>
      </c>
      <c r="M26" s="27">
        <f>ROUND(Q26*2%,0)</f>
        <v>0</v>
      </c>
      <c r="N26" s="27">
        <f>ROUND(Q26*6%,0)</f>
        <v>0</v>
      </c>
      <c r="O26" s="27">
        <f>ROUND(Q26*35%,0)</f>
        <v>0</v>
      </c>
      <c r="P26" s="27">
        <f>ROUND(Q26*10%,0)</f>
        <v>0</v>
      </c>
      <c r="Q26" s="27">
        <f>ROUND(Master!T25/30*'Jan-10'!E26,0)</f>
        <v>0</v>
      </c>
      <c r="R26" s="27">
        <f t="shared" si="23"/>
        <v>0</v>
      </c>
      <c r="S26" s="27">
        <f t="shared" si="8"/>
        <v>0</v>
      </c>
      <c r="T26" s="27">
        <f>+Master!AO25</f>
        <v>0</v>
      </c>
      <c r="U26" s="27">
        <f t="shared" si="9"/>
        <v>0</v>
      </c>
      <c r="V26" s="27">
        <f t="shared" si="10"/>
        <v>0</v>
      </c>
      <c r="W26" s="27"/>
      <c r="X26" s="27">
        <f>+V26-W26</f>
        <v>0</v>
      </c>
      <c r="Y26" s="15"/>
      <c r="Z26" s="27">
        <f>+X26-Y26</f>
        <v>0</v>
      </c>
      <c r="AA26" s="27">
        <f>+'Dec-09'!AB26</f>
        <v>0</v>
      </c>
      <c r="AB26" s="27">
        <f>+Z26+AA26</f>
        <v>0</v>
      </c>
    </row>
    <row r="27" spans="1:28" ht="19.5" customHeight="1">
      <c r="A27" s="15">
        <f t="shared" si="15"/>
        <v>22</v>
      </c>
      <c r="B27" s="26">
        <f>+Master!B26</f>
        <v>0</v>
      </c>
      <c r="C27" s="26">
        <f>+Master!C26</f>
        <v>0</v>
      </c>
      <c r="D27" s="26">
        <f>+Master!D26</f>
        <v>0</v>
      </c>
      <c r="E27" s="15"/>
      <c r="F27" s="15"/>
      <c r="G27" s="15"/>
      <c r="H27" s="15"/>
      <c r="I27" s="15">
        <f t="shared" si="14"/>
        <v>0</v>
      </c>
      <c r="J27" s="27">
        <f t="shared" si="16"/>
        <v>0</v>
      </c>
      <c r="K27" s="27">
        <f t="shared" si="17"/>
        <v>0</v>
      </c>
      <c r="L27" s="27">
        <f t="shared" si="18"/>
        <v>0</v>
      </c>
      <c r="M27" s="27">
        <f t="shared" si="19"/>
        <v>0</v>
      </c>
      <c r="N27" s="27">
        <f t="shared" si="20"/>
        <v>0</v>
      </c>
      <c r="O27" s="27">
        <f t="shared" si="21"/>
        <v>0</v>
      </c>
      <c r="P27" s="27">
        <f t="shared" si="22"/>
        <v>0</v>
      </c>
      <c r="Q27" s="27">
        <f>ROUND(Master!T26/30*'April-09'!I27,0)</f>
        <v>0</v>
      </c>
      <c r="R27" s="27">
        <f t="shared" si="23"/>
        <v>0</v>
      </c>
      <c r="S27" s="27">
        <f t="shared" si="8"/>
        <v>0</v>
      </c>
      <c r="T27" s="27">
        <f>+Master!AO26</f>
        <v>0</v>
      </c>
      <c r="U27" s="27">
        <f t="shared" si="9"/>
        <v>0</v>
      </c>
      <c r="V27" s="27">
        <f t="shared" si="10"/>
        <v>0</v>
      </c>
      <c r="W27" s="27"/>
      <c r="X27" s="27">
        <f t="shared" si="24"/>
        <v>0</v>
      </c>
      <c r="Y27" s="15"/>
      <c r="Z27" s="27">
        <f t="shared" si="25"/>
        <v>0</v>
      </c>
      <c r="AA27" s="27">
        <f>+'Dec-09'!AB27</f>
        <v>0</v>
      </c>
      <c r="AB27" s="27">
        <f t="shared" si="26"/>
        <v>0</v>
      </c>
    </row>
    <row r="28" spans="1:28" ht="19.5" customHeight="1">
      <c r="A28" s="15">
        <f t="shared" si="15"/>
        <v>23</v>
      </c>
      <c r="B28" s="26">
        <f>+Master!B27</f>
        <v>0</v>
      </c>
      <c r="C28" s="26">
        <f>+Master!C27</f>
        <v>0</v>
      </c>
      <c r="D28" s="26">
        <f>+Master!D27</f>
        <v>0</v>
      </c>
      <c r="E28" s="15"/>
      <c r="F28" s="15"/>
      <c r="G28" s="15"/>
      <c r="H28" s="15"/>
      <c r="I28" s="15">
        <f t="shared" si="14"/>
        <v>0</v>
      </c>
      <c r="J28" s="27">
        <f>ROUND(Q28*25%,0)</f>
        <v>0</v>
      </c>
      <c r="K28" s="27">
        <f>ROUND(Q28*20%,0)</f>
        <v>0</v>
      </c>
      <c r="L28" s="27">
        <f>ROUND(Q28*2%,0)</f>
        <v>0</v>
      </c>
      <c r="M28" s="27">
        <f>ROUND(Q28*2%,0)</f>
        <v>0</v>
      </c>
      <c r="N28" s="27">
        <f>ROUND(Q28*6%,0)</f>
        <v>0</v>
      </c>
      <c r="O28" s="27">
        <f>ROUND(Q28*35%,0)</f>
        <v>0</v>
      </c>
      <c r="P28" s="27">
        <f>ROUND(Q28*10%,0)</f>
        <v>0</v>
      </c>
      <c r="Q28" s="27">
        <f>ROUND(Master!T27/30*'April-09'!I28,0)</f>
        <v>0</v>
      </c>
      <c r="R28" s="27">
        <f t="shared" si="23"/>
        <v>0</v>
      </c>
      <c r="S28" s="27">
        <f t="shared" si="8"/>
        <v>0</v>
      </c>
      <c r="T28" s="27">
        <f>+Master!AO27</f>
        <v>0</v>
      </c>
      <c r="U28" s="27">
        <f t="shared" si="9"/>
        <v>0</v>
      </c>
      <c r="V28" s="27">
        <f t="shared" si="10"/>
        <v>0</v>
      </c>
      <c r="W28" s="27"/>
      <c r="X28" s="27">
        <f>+V28-W28</f>
        <v>0</v>
      </c>
      <c r="Y28" s="15"/>
      <c r="Z28" s="27">
        <f>+X28-Y28</f>
        <v>0</v>
      </c>
      <c r="AA28" s="27">
        <f>+'Dec-09'!AB28</f>
        <v>0</v>
      </c>
      <c r="AB28" s="27">
        <f>+Z28+AA28</f>
        <v>0</v>
      </c>
    </row>
    <row r="29" spans="1:28" ht="19.5" customHeight="1">
      <c r="A29" s="15">
        <f t="shared" si="15"/>
        <v>24</v>
      </c>
      <c r="B29" s="26">
        <f>+Master!B28</f>
        <v>0</v>
      </c>
      <c r="C29" s="26">
        <f>+Master!C28</f>
        <v>0</v>
      </c>
      <c r="D29" s="26">
        <f>+Master!D28</f>
        <v>0</v>
      </c>
      <c r="E29" s="15"/>
      <c r="F29" s="15"/>
      <c r="G29" s="15"/>
      <c r="H29" s="15"/>
      <c r="I29" s="15">
        <f t="shared" si="14"/>
        <v>0</v>
      </c>
      <c r="J29" s="27">
        <f t="shared" si="16"/>
        <v>0</v>
      </c>
      <c r="K29" s="27">
        <f t="shared" si="17"/>
        <v>0</v>
      </c>
      <c r="L29" s="27">
        <f t="shared" si="18"/>
        <v>0</v>
      </c>
      <c r="M29" s="27">
        <f t="shared" si="19"/>
        <v>0</v>
      </c>
      <c r="N29" s="27">
        <f t="shared" si="20"/>
        <v>0</v>
      </c>
      <c r="O29" s="27">
        <f t="shared" si="21"/>
        <v>0</v>
      </c>
      <c r="P29" s="27">
        <f t="shared" si="22"/>
        <v>0</v>
      </c>
      <c r="Q29" s="27">
        <f>ROUND(Master!T28/30*'April-09'!I29,0)</f>
        <v>0</v>
      </c>
      <c r="R29" s="27">
        <f t="shared" si="23"/>
        <v>0</v>
      </c>
      <c r="S29" s="27">
        <f t="shared" si="8"/>
        <v>0</v>
      </c>
      <c r="T29" s="27">
        <f>+Master!AO28</f>
        <v>0</v>
      </c>
      <c r="U29" s="27">
        <f t="shared" si="9"/>
        <v>0</v>
      </c>
      <c r="V29" s="27">
        <f t="shared" si="10"/>
        <v>0</v>
      </c>
      <c r="W29" s="27"/>
      <c r="X29" s="27">
        <f t="shared" si="24"/>
        <v>0</v>
      </c>
      <c r="Y29" s="15"/>
      <c r="Z29" s="27">
        <f t="shared" si="25"/>
        <v>0</v>
      </c>
      <c r="AA29" s="27">
        <f>+'Dec-09'!AB29</f>
        <v>0</v>
      </c>
      <c r="AB29" s="27">
        <f t="shared" si="26"/>
        <v>0</v>
      </c>
    </row>
    <row r="30" spans="1:28" ht="19.5" customHeight="1">
      <c r="A30" s="15">
        <f t="shared" si="15"/>
        <v>25</v>
      </c>
      <c r="B30" s="26">
        <f>+Master!B29</f>
        <v>0</v>
      </c>
      <c r="C30" s="26">
        <f>+Master!C29</f>
        <v>0</v>
      </c>
      <c r="D30" s="26">
        <f>+Master!D29</f>
        <v>0</v>
      </c>
      <c r="E30" s="15"/>
      <c r="F30" s="15"/>
      <c r="G30" s="15"/>
      <c r="H30" s="15"/>
      <c r="I30" s="15">
        <f t="shared" si="14"/>
        <v>0</v>
      </c>
      <c r="J30" s="27">
        <f t="shared" si="16"/>
        <v>0</v>
      </c>
      <c r="K30" s="27">
        <f t="shared" si="17"/>
        <v>0</v>
      </c>
      <c r="L30" s="27">
        <f t="shared" si="18"/>
        <v>0</v>
      </c>
      <c r="M30" s="27">
        <f t="shared" si="19"/>
        <v>0</v>
      </c>
      <c r="N30" s="27">
        <f t="shared" si="20"/>
        <v>0</v>
      </c>
      <c r="O30" s="27">
        <f t="shared" si="21"/>
        <v>0</v>
      </c>
      <c r="P30" s="27">
        <f t="shared" si="22"/>
        <v>0</v>
      </c>
      <c r="Q30" s="27">
        <f>ROUND(Master!T29/30*'Jan-10'!E30,0)</f>
        <v>0</v>
      </c>
      <c r="R30" s="27">
        <f t="shared" si="23"/>
        <v>0</v>
      </c>
      <c r="S30" s="27">
        <f t="shared" si="8"/>
        <v>0</v>
      </c>
      <c r="T30" s="27">
        <f>+Master!AO29</f>
        <v>0</v>
      </c>
      <c r="U30" s="27">
        <f t="shared" si="9"/>
        <v>0</v>
      </c>
      <c r="V30" s="27">
        <f t="shared" si="10"/>
        <v>0</v>
      </c>
      <c r="W30" s="27"/>
      <c r="X30" s="27">
        <f t="shared" si="24"/>
        <v>0</v>
      </c>
      <c r="Y30" s="15"/>
      <c r="Z30" s="27">
        <f t="shared" si="25"/>
        <v>0</v>
      </c>
      <c r="AA30" s="27">
        <f>+'Dec-09'!AB30</f>
        <v>0</v>
      </c>
      <c r="AB30" s="27">
        <f t="shared" si="26"/>
        <v>0</v>
      </c>
    </row>
    <row r="31" spans="1:28" ht="19.5" customHeight="1">
      <c r="A31" s="15">
        <f t="shared" si="15"/>
        <v>26</v>
      </c>
      <c r="B31" s="26">
        <f>+Master!B30</f>
        <v>0</v>
      </c>
      <c r="C31" s="26">
        <f>+Master!C30</f>
        <v>0</v>
      </c>
      <c r="D31" s="26">
        <f>+Master!D30</f>
        <v>0</v>
      </c>
      <c r="E31" s="15"/>
      <c r="F31" s="15"/>
      <c r="G31" s="15"/>
      <c r="H31" s="15"/>
      <c r="I31" s="15">
        <f t="shared" si="14"/>
        <v>0</v>
      </c>
      <c r="J31" s="27">
        <f t="shared" si="16"/>
        <v>0</v>
      </c>
      <c r="K31" s="27">
        <f t="shared" si="17"/>
        <v>0</v>
      </c>
      <c r="L31" s="27">
        <f t="shared" si="18"/>
        <v>0</v>
      </c>
      <c r="M31" s="27">
        <f t="shared" si="19"/>
        <v>0</v>
      </c>
      <c r="N31" s="27">
        <f t="shared" si="20"/>
        <v>0</v>
      </c>
      <c r="O31" s="27">
        <f t="shared" si="21"/>
        <v>0</v>
      </c>
      <c r="P31" s="27">
        <f t="shared" si="22"/>
        <v>0</v>
      </c>
      <c r="Q31" s="27">
        <f>ROUND(Master!T30/30*'April-09'!I31,0)</f>
        <v>0</v>
      </c>
      <c r="R31" s="27">
        <f t="shared" si="23"/>
        <v>0</v>
      </c>
      <c r="S31" s="27">
        <f t="shared" si="8"/>
        <v>0</v>
      </c>
      <c r="T31" s="27">
        <f>+Master!AO30</f>
        <v>0</v>
      </c>
      <c r="U31" s="27">
        <f t="shared" si="9"/>
        <v>0</v>
      </c>
      <c r="V31" s="27">
        <f t="shared" si="10"/>
        <v>0</v>
      </c>
      <c r="W31" s="27"/>
      <c r="X31" s="27">
        <f t="shared" si="24"/>
        <v>0</v>
      </c>
      <c r="Y31" s="15"/>
      <c r="Z31" s="27">
        <f t="shared" si="25"/>
        <v>0</v>
      </c>
      <c r="AA31" s="27">
        <f>+'Dec-09'!AB31</f>
        <v>0</v>
      </c>
      <c r="AB31" s="27">
        <f t="shared" si="26"/>
        <v>0</v>
      </c>
    </row>
    <row r="32" spans="17:28" ht="19.5" customHeight="1">
      <c r="Q32" s="28">
        <f aca="true" t="shared" si="27" ref="Q32:AB32">SUM(Q6:Q31)</f>
        <v>0</v>
      </c>
      <c r="R32" s="28">
        <f t="shared" si="27"/>
        <v>0</v>
      </c>
      <c r="S32" s="28">
        <f t="shared" si="27"/>
        <v>0</v>
      </c>
      <c r="T32" s="28">
        <f t="shared" si="27"/>
        <v>0</v>
      </c>
      <c r="U32" s="28">
        <f t="shared" si="27"/>
        <v>0</v>
      </c>
      <c r="V32" s="28">
        <f t="shared" si="27"/>
        <v>0</v>
      </c>
      <c r="W32" s="28">
        <f t="shared" si="27"/>
        <v>0</v>
      </c>
      <c r="X32" s="28">
        <f t="shared" si="27"/>
        <v>0</v>
      </c>
      <c r="Y32" s="28">
        <f t="shared" si="27"/>
        <v>0</v>
      </c>
      <c r="Z32" s="28">
        <f t="shared" si="27"/>
        <v>0</v>
      </c>
      <c r="AA32" s="28">
        <f t="shared" si="27"/>
        <v>0</v>
      </c>
      <c r="AB32" s="28">
        <f t="shared" si="27"/>
        <v>0</v>
      </c>
    </row>
  </sheetData>
  <sheetProtection/>
  <protectedRanges>
    <protectedRange password="F5F8" sqref="Z4:AB32 A4:D31 J4:X32" name="Range1"/>
  </protectedRanges>
  <mergeCells count="1">
    <mergeCell ref="F4:H4"/>
  </mergeCells>
  <printOptions/>
  <pageMargins left="0.75" right="0.75" top="1" bottom="1" header="0.5" footer="0.5"/>
  <pageSetup horizontalDpi="600" verticalDpi="600" orientation="portrait" r:id="rId1"/>
</worksheet>
</file>

<file path=xl/worksheets/sheet13.xml><?xml version="1.0" encoding="utf-8"?>
<worksheet xmlns="http://schemas.openxmlformats.org/spreadsheetml/2006/main" xmlns:r="http://schemas.openxmlformats.org/officeDocument/2006/relationships">
  <dimension ref="A4:AB32"/>
  <sheetViews>
    <sheetView zoomScalePageLayoutView="0" workbookViewId="0" topLeftCell="A1">
      <pane xSplit="5" ySplit="4" topLeftCell="F5" activePane="bottomRight" state="frozen"/>
      <selection pane="topLeft" activeCell="I13" sqref="I13"/>
      <selection pane="topRight" activeCell="I13" sqref="I13"/>
      <selection pane="bottomLeft" activeCell="I13" sqref="I13"/>
      <selection pane="bottomRight" activeCell="I13" sqref="I13"/>
    </sheetView>
  </sheetViews>
  <sheetFormatPr defaultColWidth="9.140625" defaultRowHeight="19.5" customHeight="1"/>
  <cols>
    <col min="1" max="1" width="5.57421875" style="29" bestFit="1" customWidth="1"/>
    <col min="2" max="2" width="30.28125" style="29" bestFit="1" customWidth="1"/>
    <col min="3" max="3" width="12.57421875" style="29" bestFit="1" customWidth="1"/>
    <col min="4" max="4" width="15.421875" style="29" bestFit="1" customWidth="1"/>
    <col min="5" max="5" width="8.7109375" style="29" bestFit="1" customWidth="1"/>
    <col min="6" max="9" width="8.7109375" style="29" customWidth="1"/>
    <col min="10" max="10" width="6.00390625" style="29" bestFit="1" customWidth="1"/>
    <col min="11" max="11" width="6.7109375" style="29" bestFit="1" customWidth="1"/>
    <col min="12" max="12" width="8.28125" style="29" bestFit="1" customWidth="1"/>
    <col min="13" max="13" width="8.421875" style="29" bestFit="1" customWidth="1"/>
    <col min="14" max="14" width="4.28125" style="29" bestFit="1" customWidth="1"/>
    <col min="15" max="16" width="9.8515625" style="29" bestFit="1" customWidth="1"/>
    <col min="17" max="17" width="7.7109375" style="29" bestFit="1" customWidth="1"/>
    <col min="18" max="18" width="6.421875" style="29" bestFit="1" customWidth="1"/>
    <col min="19" max="19" width="4.00390625" style="29" bestFit="1" customWidth="1"/>
    <col min="20" max="20" width="8.8515625" style="29" bestFit="1" customWidth="1"/>
    <col min="21" max="21" width="8.421875" style="29" bestFit="1" customWidth="1"/>
    <col min="22" max="22" width="8.57421875" style="29" bestFit="1" customWidth="1"/>
    <col min="23" max="23" width="9.00390625" style="29" bestFit="1" customWidth="1"/>
    <col min="24" max="24" width="8.57421875" style="29" bestFit="1" customWidth="1"/>
    <col min="25" max="25" width="6.421875" style="29" bestFit="1" customWidth="1"/>
    <col min="26" max="26" width="8.57421875" style="29" bestFit="1" customWidth="1"/>
    <col min="27" max="27" width="9.7109375" style="29" bestFit="1" customWidth="1"/>
    <col min="28" max="28" width="11.7109375" style="29" bestFit="1" customWidth="1"/>
    <col min="29" max="16384" width="9.140625" style="29" customWidth="1"/>
  </cols>
  <sheetData>
    <row r="4" spans="1:28" ht="45">
      <c r="A4" s="23" t="s">
        <v>16</v>
      </c>
      <c r="B4" s="23" t="s">
        <v>4</v>
      </c>
      <c r="C4" s="23" t="s">
        <v>5</v>
      </c>
      <c r="D4" s="23" t="s">
        <v>41</v>
      </c>
      <c r="E4" s="23" t="s">
        <v>6</v>
      </c>
      <c r="F4" s="68" t="s">
        <v>48</v>
      </c>
      <c r="G4" s="69"/>
      <c r="H4" s="70"/>
      <c r="I4" s="23" t="s">
        <v>49</v>
      </c>
      <c r="J4" s="23" t="s">
        <v>3</v>
      </c>
      <c r="K4" s="23" t="s">
        <v>10</v>
      </c>
      <c r="L4" s="23" t="s">
        <v>1</v>
      </c>
      <c r="M4" s="23" t="s">
        <v>13</v>
      </c>
      <c r="N4" s="23" t="s">
        <v>14</v>
      </c>
      <c r="O4" s="23" t="s">
        <v>33</v>
      </c>
      <c r="P4" s="23" t="s">
        <v>34</v>
      </c>
      <c r="Q4" s="23" t="s">
        <v>7</v>
      </c>
      <c r="R4" s="23" t="s">
        <v>2</v>
      </c>
      <c r="S4" s="23" t="s">
        <v>11</v>
      </c>
      <c r="T4" s="23" t="s">
        <v>8</v>
      </c>
      <c r="U4" s="23" t="s">
        <v>12</v>
      </c>
      <c r="V4" s="24" t="s">
        <v>0</v>
      </c>
      <c r="W4" s="23" t="s">
        <v>9</v>
      </c>
      <c r="X4" s="23" t="s">
        <v>18</v>
      </c>
      <c r="Y4" s="23" t="s">
        <v>20</v>
      </c>
      <c r="Z4" s="23" t="s">
        <v>21</v>
      </c>
      <c r="AA4" s="23" t="s">
        <v>19</v>
      </c>
      <c r="AB4" s="23" t="s">
        <v>22</v>
      </c>
    </row>
    <row r="5" spans="1:28" s="30" customFormat="1" ht="15">
      <c r="A5" s="23"/>
      <c r="B5" s="23"/>
      <c r="C5" s="23"/>
      <c r="D5" s="23"/>
      <c r="E5" s="23"/>
      <c r="F5" s="24" t="s">
        <v>50</v>
      </c>
      <c r="G5" s="24" t="s">
        <v>52</v>
      </c>
      <c r="H5" s="24" t="s">
        <v>51</v>
      </c>
      <c r="I5" s="23"/>
      <c r="J5" s="23"/>
      <c r="K5" s="23"/>
      <c r="L5" s="23"/>
      <c r="M5" s="23"/>
      <c r="N5" s="23"/>
      <c r="O5" s="23"/>
      <c r="P5" s="23"/>
      <c r="Q5" s="23"/>
      <c r="R5" s="23"/>
      <c r="S5" s="23"/>
      <c r="T5" s="23"/>
      <c r="U5" s="23"/>
      <c r="V5" s="24"/>
      <c r="W5" s="23"/>
      <c r="X5" s="23"/>
      <c r="Y5" s="23"/>
      <c r="Z5" s="23"/>
      <c r="AA5" s="23"/>
      <c r="AB5" s="23"/>
    </row>
    <row r="6" spans="1:28" ht="19.5" customHeight="1">
      <c r="A6" s="15">
        <v>1</v>
      </c>
      <c r="B6" s="26">
        <f>+Master!B5</f>
        <v>0</v>
      </c>
      <c r="C6" s="26">
        <f>+Master!C5</f>
        <v>0</v>
      </c>
      <c r="D6" s="26">
        <f>+Master!D5</f>
        <v>0</v>
      </c>
      <c r="E6" s="15"/>
      <c r="F6" s="15"/>
      <c r="G6" s="15"/>
      <c r="H6" s="15"/>
      <c r="I6" s="15">
        <f>+E6+F6+G6+H6</f>
        <v>0</v>
      </c>
      <c r="J6" s="27">
        <f aca="true" t="shared" si="0" ref="J6:J20">ROUND(Q6*25%,0)</f>
        <v>0</v>
      </c>
      <c r="K6" s="27">
        <f aca="true" t="shared" si="1" ref="K6:K20">ROUND(Q6*20%,0)</f>
        <v>0</v>
      </c>
      <c r="L6" s="27">
        <f aca="true" t="shared" si="2" ref="L6:L20">ROUND(Q6*2%,0)</f>
        <v>0</v>
      </c>
      <c r="M6" s="27">
        <f aca="true" t="shared" si="3" ref="M6:M20">ROUND(Q6*2%,0)</f>
        <v>0</v>
      </c>
      <c r="N6" s="27">
        <f aca="true" t="shared" si="4" ref="N6:N20">ROUND(Q6*6%,0)</f>
        <v>0</v>
      </c>
      <c r="O6" s="27">
        <f aca="true" t="shared" si="5" ref="O6:O20">ROUND(Q6*35%,0)</f>
        <v>0</v>
      </c>
      <c r="P6" s="27">
        <f aca="true" t="shared" si="6" ref="P6:P20">ROUND(Q6*10%,0)</f>
        <v>0</v>
      </c>
      <c r="Q6" s="27">
        <f>ROUND(Master!T5/30*'April-09'!I6,0)</f>
        <v>0</v>
      </c>
      <c r="R6" s="27">
        <f aca="true" t="shared" si="7" ref="R6:R20">IF(Q6&lt;=2500,0,IF(Q6&lt;=3500,60,IF(Q6&lt;=5000,120,IF(Q6&lt;=10000,175,200))))</f>
        <v>0</v>
      </c>
      <c r="S6" s="27">
        <f aca="true" t="shared" si="8" ref="S6:S31">ROUND(J6*24%,0)</f>
        <v>0</v>
      </c>
      <c r="T6" s="27">
        <f>+Master!AO5</f>
        <v>0</v>
      </c>
      <c r="U6" s="27">
        <f aca="true" t="shared" si="9" ref="U6:U31">SUM(R6:T6)</f>
        <v>0</v>
      </c>
      <c r="V6" s="27">
        <f aca="true" t="shared" si="10" ref="V6:V31">+Q6-U6</f>
        <v>0</v>
      </c>
      <c r="W6" s="27"/>
      <c r="X6" s="27">
        <f aca="true" t="shared" si="11" ref="X6:X20">+V6-W6</f>
        <v>0</v>
      </c>
      <c r="Y6" s="15"/>
      <c r="Z6" s="27">
        <f aca="true" t="shared" si="12" ref="Z6:Z20">+X6-Y6</f>
        <v>0</v>
      </c>
      <c r="AA6" s="27">
        <f>+'Jan-10'!AB6</f>
        <v>0</v>
      </c>
      <c r="AB6" s="27">
        <f aca="true" t="shared" si="13" ref="AB6:AB20">+Z6+AA6</f>
        <v>0</v>
      </c>
    </row>
    <row r="7" spans="1:28" ht="19.5" customHeight="1">
      <c r="A7" s="15">
        <f>+A6+1</f>
        <v>2</v>
      </c>
      <c r="B7" s="26">
        <f>+Master!B6</f>
        <v>0</v>
      </c>
      <c r="C7" s="26">
        <f>+Master!C6</f>
        <v>0</v>
      </c>
      <c r="D7" s="26">
        <f>+Master!D6</f>
        <v>0</v>
      </c>
      <c r="E7" s="15"/>
      <c r="F7" s="15"/>
      <c r="G7" s="15"/>
      <c r="H7" s="15"/>
      <c r="I7" s="15">
        <f aca="true" t="shared" si="14" ref="I7:I31">+E7+F7+G7+H7</f>
        <v>0</v>
      </c>
      <c r="J7" s="27">
        <f t="shared" si="0"/>
        <v>0</v>
      </c>
      <c r="K7" s="27">
        <f t="shared" si="1"/>
        <v>0</v>
      </c>
      <c r="L7" s="27">
        <f t="shared" si="2"/>
        <v>0</v>
      </c>
      <c r="M7" s="27">
        <f t="shared" si="3"/>
        <v>0</v>
      </c>
      <c r="N7" s="27">
        <f t="shared" si="4"/>
        <v>0</v>
      </c>
      <c r="O7" s="27">
        <f t="shared" si="5"/>
        <v>0</v>
      </c>
      <c r="P7" s="27">
        <f t="shared" si="6"/>
        <v>0</v>
      </c>
      <c r="Q7" s="27">
        <f>ROUND(Master!T6/30*'April-09'!I7,0)</f>
        <v>0</v>
      </c>
      <c r="R7" s="27">
        <f t="shared" si="7"/>
        <v>0</v>
      </c>
      <c r="S7" s="27">
        <f t="shared" si="8"/>
        <v>0</v>
      </c>
      <c r="T7" s="27">
        <f>+Master!AO6</f>
        <v>0</v>
      </c>
      <c r="U7" s="27">
        <f t="shared" si="9"/>
        <v>0</v>
      </c>
      <c r="V7" s="27">
        <f t="shared" si="10"/>
        <v>0</v>
      </c>
      <c r="W7" s="27"/>
      <c r="X7" s="27">
        <f t="shared" si="11"/>
        <v>0</v>
      </c>
      <c r="Y7" s="15"/>
      <c r="Z7" s="27">
        <f t="shared" si="12"/>
        <v>0</v>
      </c>
      <c r="AA7" s="27">
        <f>+'Jan-10'!AB7</f>
        <v>0</v>
      </c>
      <c r="AB7" s="27">
        <f t="shared" si="13"/>
        <v>0</v>
      </c>
    </row>
    <row r="8" spans="1:28" ht="19.5" customHeight="1">
      <c r="A8" s="15">
        <f aca="true" t="shared" si="15" ref="A8:A31">+A7+1</f>
        <v>3</v>
      </c>
      <c r="B8" s="26">
        <f>+Master!B7</f>
        <v>0</v>
      </c>
      <c r="C8" s="26">
        <f>+Master!C7</f>
        <v>0</v>
      </c>
      <c r="D8" s="26">
        <f>+Master!D7</f>
        <v>0</v>
      </c>
      <c r="E8" s="15"/>
      <c r="F8" s="15"/>
      <c r="G8" s="15"/>
      <c r="H8" s="15"/>
      <c r="I8" s="15">
        <f t="shared" si="14"/>
        <v>0</v>
      </c>
      <c r="J8" s="27">
        <f t="shared" si="0"/>
        <v>0</v>
      </c>
      <c r="K8" s="27">
        <f t="shared" si="1"/>
        <v>0</v>
      </c>
      <c r="L8" s="27">
        <f t="shared" si="2"/>
        <v>0</v>
      </c>
      <c r="M8" s="27">
        <f t="shared" si="3"/>
        <v>0</v>
      </c>
      <c r="N8" s="27">
        <f t="shared" si="4"/>
        <v>0</v>
      </c>
      <c r="O8" s="27">
        <f t="shared" si="5"/>
        <v>0</v>
      </c>
      <c r="P8" s="27">
        <f t="shared" si="6"/>
        <v>0</v>
      </c>
      <c r="Q8" s="27">
        <f>ROUND(Master!T7/30*'April-09'!I8,0)</f>
        <v>0</v>
      </c>
      <c r="R8" s="27">
        <f t="shared" si="7"/>
        <v>0</v>
      </c>
      <c r="S8" s="27">
        <f t="shared" si="8"/>
        <v>0</v>
      </c>
      <c r="T8" s="27">
        <f>+Master!AO7</f>
        <v>0</v>
      </c>
      <c r="U8" s="27">
        <f t="shared" si="9"/>
        <v>0</v>
      </c>
      <c r="V8" s="27">
        <f t="shared" si="10"/>
        <v>0</v>
      </c>
      <c r="W8" s="27"/>
      <c r="X8" s="27">
        <f t="shared" si="11"/>
        <v>0</v>
      </c>
      <c r="Y8" s="15"/>
      <c r="Z8" s="27">
        <f t="shared" si="12"/>
        <v>0</v>
      </c>
      <c r="AA8" s="27">
        <f>+'Jan-10'!AB8</f>
        <v>0</v>
      </c>
      <c r="AB8" s="27">
        <f t="shared" si="13"/>
        <v>0</v>
      </c>
    </row>
    <row r="9" spans="1:28" ht="19.5" customHeight="1">
      <c r="A9" s="15">
        <f t="shared" si="15"/>
        <v>4</v>
      </c>
      <c r="B9" s="26">
        <f>+Master!B8</f>
        <v>0</v>
      </c>
      <c r="C9" s="26">
        <f>+Master!C8</f>
        <v>0</v>
      </c>
      <c r="D9" s="26">
        <f>+Master!D8</f>
        <v>0</v>
      </c>
      <c r="E9" s="15"/>
      <c r="F9" s="15"/>
      <c r="G9" s="15"/>
      <c r="H9" s="15"/>
      <c r="I9" s="15">
        <f t="shared" si="14"/>
        <v>0</v>
      </c>
      <c r="J9" s="27">
        <f t="shared" si="0"/>
        <v>0</v>
      </c>
      <c r="K9" s="27">
        <f t="shared" si="1"/>
        <v>0</v>
      </c>
      <c r="L9" s="27">
        <f t="shared" si="2"/>
        <v>0</v>
      </c>
      <c r="M9" s="27">
        <f t="shared" si="3"/>
        <v>0</v>
      </c>
      <c r="N9" s="27">
        <f t="shared" si="4"/>
        <v>0</v>
      </c>
      <c r="O9" s="27">
        <f t="shared" si="5"/>
        <v>0</v>
      </c>
      <c r="P9" s="27">
        <f t="shared" si="6"/>
        <v>0</v>
      </c>
      <c r="Q9" s="27">
        <f>ROUND(Master!T8/30*'April-09'!I9,0)</f>
        <v>0</v>
      </c>
      <c r="R9" s="27">
        <f t="shared" si="7"/>
        <v>0</v>
      </c>
      <c r="S9" s="27">
        <f t="shared" si="8"/>
        <v>0</v>
      </c>
      <c r="T9" s="27">
        <f>+Master!AO8</f>
        <v>0</v>
      </c>
      <c r="U9" s="27">
        <f t="shared" si="9"/>
        <v>0</v>
      </c>
      <c r="V9" s="27">
        <f t="shared" si="10"/>
        <v>0</v>
      </c>
      <c r="W9" s="27"/>
      <c r="X9" s="27">
        <f t="shared" si="11"/>
        <v>0</v>
      </c>
      <c r="Y9" s="15"/>
      <c r="Z9" s="27">
        <f t="shared" si="12"/>
        <v>0</v>
      </c>
      <c r="AA9" s="27">
        <f>+'Jan-10'!AB9</f>
        <v>0</v>
      </c>
      <c r="AB9" s="27">
        <f t="shared" si="13"/>
        <v>0</v>
      </c>
    </row>
    <row r="10" spans="1:28" ht="19.5" customHeight="1">
      <c r="A10" s="15">
        <f t="shared" si="15"/>
        <v>5</v>
      </c>
      <c r="B10" s="26">
        <f>+Master!B9</f>
        <v>0</v>
      </c>
      <c r="C10" s="26">
        <f>+Master!C9</f>
        <v>0</v>
      </c>
      <c r="D10" s="26">
        <f>+Master!D9</f>
        <v>0</v>
      </c>
      <c r="E10" s="15"/>
      <c r="F10" s="15"/>
      <c r="G10" s="15"/>
      <c r="H10" s="15"/>
      <c r="I10" s="15">
        <f t="shared" si="14"/>
        <v>0</v>
      </c>
      <c r="J10" s="27">
        <f t="shared" si="0"/>
        <v>0</v>
      </c>
      <c r="K10" s="27">
        <f t="shared" si="1"/>
        <v>0</v>
      </c>
      <c r="L10" s="27">
        <f t="shared" si="2"/>
        <v>0</v>
      </c>
      <c r="M10" s="27">
        <f t="shared" si="3"/>
        <v>0</v>
      </c>
      <c r="N10" s="27">
        <f t="shared" si="4"/>
        <v>0</v>
      </c>
      <c r="O10" s="27">
        <f t="shared" si="5"/>
        <v>0</v>
      </c>
      <c r="P10" s="27">
        <f t="shared" si="6"/>
        <v>0</v>
      </c>
      <c r="Q10" s="27">
        <f>ROUND(Master!T9/30*'April-09'!I10,0)</f>
        <v>0</v>
      </c>
      <c r="R10" s="27">
        <f t="shared" si="7"/>
        <v>0</v>
      </c>
      <c r="S10" s="27">
        <f t="shared" si="8"/>
        <v>0</v>
      </c>
      <c r="T10" s="27">
        <f>+Master!AO9</f>
        <v>0</v>
      </c>
      <c r="U10" s="27">
        <f t="shared" si="9"/>
        <v>0</v>
      </c>
      <c r="V10" s="27">
        <f t="shared" si="10"/>
        <v>0</v>
      </c>
      <c r="W10" s="27"/>
      <c r="X10" s="27">
        <f t="shared" si="11"/>
        <v>0</v>
      </c>
      <c r="Y10" s="15"/>
      <c r="Z10" s="27">
        <f t="shared" si="12"/>
        <v>0</v>
      </c>
      <c r="AA10" s="27">
        <f>+'Jan-10'!AB10</f>
        <v>0</v>
      </c>
      <c r="AB10" s="27">
        <f t="shared" si="13"/>
        <v>0</v>
      </c>
    </row>
    <row r="11" spans="1:28" ht="19.5" customHeight="1">
      <c r="A11" s="15">
        <f t="shared" si="15"/>
        <v>6</v>
      </c>
      <c r="B11" s="26">
        <f>+Master!B10</f>
        <v>0</v>
      </c>
      <c r="C11" s="26">
        <f>+Master!C10</f>
        <v>0</v>
      </c>
      <c r="D11" s="26">
        <f>+Master!D10</f>
        <v>0</v>
      </c>
      <c r="E11" s="15"/>
      <c r="F11" s="15"/>
      <c r="G11" s="15"/>
      <c r="H11" s="15"/>
      <c r="I11" s="15">
        <f t="shared" si="14"/>
        <v>0</v>
      </c>
      <c r="J11" s="27">
        <f t="shared" si="0"/>
        <v>0</v>
      </c>
      <c r="K11" s="27">
        <f t="shared" si="1"/>
        <v>0</v>
      </c>
      <c r="L11" s="27">
        <f t="shared" si="2"/>
        <v>0</v>
      </c>
      <c r="M11" s="27">
        <f t="shared" si="3"/>
        <v>0</v>
      </c>
      <c r="N11" s="27">
        <f t="shared" si="4"/>
        <v>0</v>
      </c>
      <c r="O11" s="27">
        <f t="shared" si="5"/>
        <v>0</v>
      </c>
      <c r="P11" s="27">
        <f t="shared" si="6"/>
        <v>0</v>
      </c>
      <c r="Q11" s="27">
        <f>ROUND(Master!T10/30*'Feb-10'!E11,0)</f>
        <v>0</v>
      </c>
      <c r="R11" s="27">
        <f t="shared" si="7"/>
        <v>0</v>
      </c>
      <c r="S11" s="27">
        <f t="shared" si="8"/>
        <v>0</v>
      </c>
      <c r="T11" s="27">
        <f>+Master!AO10</f>
        <v>0</v>
      </c>
      <c r="U11" s="27">
        <f t="shared" si="9"/>
        <v>0</v>
      </c>
      <c r="V11" s="27">
        <f t="shared" si="10"/>
        <v>0</v>
      </c>
      <c r="W11" s="27"/>
      <c r="X11" s="27">
        <f t="shared" si="11"/>
        <v>0</v>
      </c>
      <c r="Y11" s="15"/>
      <c r="Z11" s="27">
        <f t="shared" si="12"/>
        <v>0</v>
      </c>
      <c r="AA11" s="27">
        <f>+'Jan-10'!AB11</f>
        <v>0</v>
      </c>
      <c r="AB11" s="27">
        <f t="shared" si="13"/>
        <v>0</v>
      </c>
    </row>
    <row r="12" spans="1:28" ht="19.5" customHeight="1">
      <c r="A12" s="15">
        <f t="shared" si="15"/>
        <v>7</v>
      </c>
      <c r="B12" s="26">
        <f>+Master!B11</f>
        <v>0</v>
      </c>
      <c r="C12" s="26">
        <f>+Master!C11</f>
        <v>0</v>
      </c>
      <c r="D12" s="26">
        <f>+Master!D11</f>
        <v>0</v>
      </c>
      <c r="E12" s="15"/>
      <c r="F12" s="15"/>
      <c r="G12" s="15"/>
      <c r="H12" s="15"/>
      <c r="I12" s="15">
        <f t="shared" si="14"/>
        <v>0</v>
      </c>
      <c r="J12" s="27">
        <f t="shared" si="0"/>
        <v>0</v>
      </c>
      <c r="K12" s="27">
        <f t="shared" si="1"/>
        <v>0</v>
      </c>
      <c r="L12" s="27">
        <f t="shared" si="2"/>
        <v>0</v>
      </c>
      <c r="M12" s="27">
        <f t="shared" si="3"/>
        <v>0</v>
      </c>
      <c r="N12" s="27">
        <f t="shared" si="4"/>
        <v>0</v>
      </c>
      <c r="O12" s="27">
        <f t="shared" si="5"/>
        <v>0</v>
      </c>
      <c r="P12" s="27">
        <f t="shared" si="6"/>
        <v>0</v>
      </c>
      <c r="Q12" s="27">
        <f>ROUND(Master!T11/30*'April-09'!I12,0)</f>
        <v>0</v>
      </c>
      <c r="R12" s="27">
        <f t="shared" si="7"/>
        <v>0</v>
      </c>
      <c r="S12" s="27">
        <f t="shared" si="8"/>
        <v>0</v>
      </c>
      <c r="T12" s="27">
        <f>+Master!AO11</f>
        <v>0</v>
      </c>
      <c r="U12" s="27">
        <f t="shared" si="9"/>
        <v>0</v>
      </c>
      <c r="V12" s="27">
        <f t="shared" si="10"/>
        <v>0</v>
      </c>
      <c r="W12" s="27"/>
      <c r="X12" s="27">
        <f t="shared" si="11"/>
        <v>0</v>
      </c>
      <c r="Y12" s="15"/>
      <c r="Z12" s="27">
        <f t="shared" si="12"/>
        <v>0</v>
      </c>
      <c r="AA12" s="27">
        <f>+'Jan-10'!AB12</f>
        <v>0</v>
      </c>
      <c r="AB12" s="27">
        <f t="shared" si="13"/>
        <v>0</v>
      </c>
    </row>
    <row r="13" spans="1:28" ht="19.5" customHeight="1">
      <c r="A13" s="15">
        <f t="shared" si="15"/>
        <v>8</v>
      </c>
      <c r="B13" s="26">
        <f>+Master!B12</f>
        <v>0</v>
      </c>
      <c r="C13" s="26">
        <f>+Master!C12</f>
        <v>0</v>
      </c>
      <c r="D13" s="26">
        <f>+Master!D12</f>
        <v>0</v>
      </c>
      <c r="E13" s="15"/>
      <c r="F13" s="15"/>
      <c r="G13" s="15"/>
      <c r="H13" s="15"/>
      <c r="I13" s="15">
        <f t="shared" si="14"/>
        <v>0</v>
      </c>
      <c r="J13" s="27">
        <f t="shared" si="0"/>
        <v>0</v>
      </c>
      <c r="K13" s="27">
        <f t="shared" si="1"/>
        <v>0</v>
      </c>
      <c r="L13" s="27">
        <f t="shared" si="2"/>
        <v>0</v>
      </c>
      <c r="M13" s="27">
        <f t="shared" si="3"/>
        <v>0</v>
      </c>
      <c r="N13" s="27">
        <f t="shared" si="4"/>
        <v>0</v>
      </c>
      <c r="O13" s="27">
        <f t="shared" si="5"/>
        <v>0</v>
      </c>
      <c r="P13" s="27">
        <f t="shared" si="6"/>
        <v>0</v>
      </c>
      <c r="Q13" s="27">
        <f>ROUND(Master!T12/30*'April-09'!I13,0)</f>
        <v>0</v>
      </c>
      <c r="R13" s="27">
        <f t="shared" si="7"/>
        <v>0</v>
      </c>
      <c r="S13" s="27">
        <f t="shared" si="8"/>
        <v>0</v>
      </c>
      <c r="T13" s="27">
        <f>+Master!AO12</f>
        <v>0</v>
      </c>
      <c r="U13" s="27">
        <f t="shared" si="9"/>
        <v>0</v>
      </c>
      <c r="V13" s="27">
        <f t="shared" si="10"/>
        <v>0</v>
      </c>
      <c r="W13" s="27"/>
      <c r="X13" s="27">
        <f t="shared" si="11"/>
        <v>0</v>
      </c>
      <c r="Y13" s="15"/>
      <c r="Z13" s="27">
        <f t="shared" si="12"/>
        <v>0</v>
      </c>
      <c r="AA13" s="27">
        <f>+'Jan-10'!AB13</f>
        <v>0</v>
      </c>
      <c r="AB13" s="27">
        <f t="shared" si="13"/>
        <v>0</v>
      </c>
    </row>
    <row r="14" spans="1:28" ht="19.5" customHeight="1">
      <c r="A14" s="15">
        <f t="shared" si="15"/>
        <v>9</v>
      </c>
      <c r="B14" s="26">
        <f>+Master!B13</f>
        <v>0</v>
      </c>
      <c r="C14" s="26">
        <f>+Master!C13</f>
        <v>0</v>
      </c>
      <c r="D14" s="26">
        <f>+Master!D13</f>
        <v>0</v>
      </c>
      <c r="E14" s="15"/>
      <c r="F14" s="15"/>
      <c r="G14" s="15"/>
      <c r="H14" s="15"/>
      <c r="I14" s="15">
        <f t="shared" si="14"/>
        <v>0</v>
      </c>
      <c r="J14" s="27">
        <f t="shared" si="0"/>
        <v>0</v>
      </c>
      <c r="K14" s="27">
        <f t="shared" si="1"/>
        <v>0</v>
      </c>
      <c r="L14" s="27">
        <f t="shared" si="2"/>
        <v>0</v>
      </c>
      <c r="M14" s="27">
        <f t="shared" si="3"/>
        <v>0</v>
      </c>
      <c r="N14" s="27">
        <f t="shared" si="4"/>
        <v>0</v>
      </c>
      <c r="O14" s="27">
        <f t="shared" si="5"/>
        <v>0</v>
      </c>
      <c r="P14" s="27">
        <f t="shared" si="6"/>
        <v>0</v>
      </c>
      <c r="Q14" s="27">
        <f>ROUND(Master!T13/30*'April-09'!I14,0)</f>
        <v>0</v>
      </c>
      <c r="R14" s="27">
        <f t="shared" si="7"/>
        <v>0</v>
      </c>
      <c r="S14" s="27">
        <f t="shared" si="8"/>
        <v>0</v>
      </c>
      <c r="T14" s="27">
        <f>+Master!AO13</f>
        <v>0</v>
      </c>
      <c r="U14" s="27">
        <f t="shared" si="9"/>
        <v>0</v>
      </c>
      <c r="V14" s="27">
        <f t="shared" si="10"/>
        <v>0</v>
      </c>
      <c r="W14" s="27"/>
      <c r="X14" s="27">
        <f t="shared" si="11"/>
        <v>0</v>
      </c>
      <c r="Y14" s="15"/>
      <c r="Z14" s="27">
        <f t="shared" si="12"/>
        <v>0</v>
      </c>
      <c r="AA14" s="27">
        <f>+'Jan-10'!AB14</f>
        <v>0</v>
      </c>
      <c r="AB14" s="27">
        <f t="shared" si="13"/>
        <v>0</v>
      </c>
    </row>
    <row r="15" spans="1:28" ht="19.5" customHeight="1">
      <c r="A15" s="15">
        <f t="shared" si="15"/>
        <v>10</v>
      </c>
      <c r="B15" s="26">
        <f>+Master!B14</f>
        <v>0</v>
      </c>
      <c r="C15" s="26">
        <f>+Master!C14</f>
        <v>0</v>
      </c>
      <c r="D15" s="26">
        <f>+Master!D14</f>
        <v>0</v>
      </c>
      <c r="E15" s="15"/>
      <c r="F15" s="15"/>
      <c r="G15" s="15"/>
      <c r="H15" s="15"/>
      <c r="I15" s="15">
        <f t="shared" si="14"/>
        <v>0</v>
      </c>
      <c r="J15" s="27">
        <f t="shared" si="0"/>
        <v>0</v>
      </c>
      <c r="K15" s="27">
        <f t="shared" si="1"/>
        <v>0</v>
      </c>
      <c r="L15" s="27">
        <f t="shared" si="2"/>
        <v>0</v>
      </c>
      <c r="M15" s="27">
        <f t="shared" si="3"/>
        <v>0</v>
      </c>
      <c r="N15" s="27">
        <f t="shared" si="4"/>
        <v>0</v>
      </c>
      <c r="O15" s="27">
        <f t="shared" si="5"/>
        <v>0</v>
      </c>
      <c r="P15" s="27">
        <f t="shared" si="6"/>
        <v>0</v>
      </c>
      <c r="Q15" s="27">
        <f>ROUND(Master!T14/30*'April-09'!I15,0)</f>
        <v>0</v>
      </c>
      <c r="R15" s="27">
        <f t="shared" si="7"/>
        <v>0</v>
      </c>
      <c r="S15" s="27">
        <f t="shared" si="8"/>
        <v>0</v>
      </c>
      <c r="T15" s="27">
        <f>+Master!AO14</f>
        <v>0</v>
      </c>
      <c r="U15" s="27">
        <f t="shared" si="9"/>
        <v>0</v>
      </c>
      <c r="V15" s="27">
        <f t="shared" si="10"/>
        <v>0</v>
      </c>
      <c r="W15" s="27"/>
      <c r="X15" s="27">
        <f t="shared" si="11"/>
        <v>0</v>
      </c>
      <c r="Y15" s="15"/>
      <c r="Z15" s="27">
        <f t="shared" si="12"/>
        <v>0</v>
      </c>
      <c r="AA15" s="27">
        <f>+'Jan-10'!AB15</f>
        <v>0</v>
      </c>
      <c r="AB15" s="27">
        <f t="shared" si="13"/>
        <v>0</v>
      </c>
    </row>
    <row r="16" spans="1:28" ht="19.5" customHeight="1">
      <c r="A16" s="15">
        <f t="shared" si="15"/>
        <v>11</v>
      </c>
      <c r="B16" s="26">
        <f>+Master!B15</f>
        <v>0</v>
      </c>
      <c r="C16" s="26">
        <f>+Master!C15</f>
        <v>0</v>
      </c>
      <c r="D16" s="26">
        <f>+Master!D15</f>
        <v>0</v>
      </c>
      <c r="E16" s="15"/>
      <c r="F16" s="15"/>
      <c r="G16" s="15"/>
      <c r="H16" s="15"/>
      <c r="I16" s="15">
        <f t="shared" si="14"/>
        <v>0</v>
      </c>
      <c r="J16" s="27">
        <f t="shared" si="0"/>
        <v>0</v>
      </c>
      <c r="K16" s="27">
        <f t="shared" si="1"/>
        <v>0</v>
      </c>
      <c r="L16" s="27">
        <f t="shared" si="2"/>
        <v>0</v>
      </c>
      <c r="M16" s="27">
        <f t="shared" si="3"/>
        <v>0</v>
      </c>
      <c r="N16" s="27">
        <f t="shared" si="4"/>
        <v>0</v>
      </c>
      <c r="O16" s="27">
        <f t="shared" si="5"/>
        <v>0</v>
      </c>
      <c r="P16" s="27">
        <f t="shared" si="6"/>
        <v>0</v>
      </c>
      <c r="Q16" s="27">
        <f>ROUND(Master!T15/30*'April-09'!I16,0)</f>
        <v>0</v>
      </c>
      <c r="R16" s="27">
        <f t="shared" si="7"/>
        <v>0</v>
      </c>
      <c r="S16" s="27">
        <f t="shared" si="8"/>
        <v>0</v>
      </c>
      <c r="T16" s="27">
        <f>+Master!AO15</f>
        <v>0</v>
      </c>
      <c r="U16" s="27">
        <f t="shared" si="9"/>
        <v>0</v>
      </c>
      <c r="V16" s="27">
        <f t="shared" si="10"/>
        <v>0</v>
      </c>
      <c r="W16" s="27"/>
      <c r="X16" s="27">
        <f t="shared" si="11"/>
        <v>0</v>
      </c>
      <c r="Y16" s="15"/>
      <c r="Z16" s="27">
        <f t="shared" si="12"/>
        <v>0</v>
      </c>
      <c r="AA16" s="27">
        <f>+'Jan-10'!AB16</f>
        <v>0</v>
      </c>
      <c r="AB16" s="27">
        <f t="shared" si="13"/>
        <v>0</v>
      </c>
    </row>
    <row r="17" spans="1:28" ht="19.5" customHeight="1">
      <c r="A17" s="15">
        <f t="shared" si="15"/>
        <v>12</v>
      </c>
      <c r="B17" s="26">
        <f>+Master!B16</f>
        <v>0</v>
      </c>
      <c r="C17" s="26">
        <f>+Master!C16</f>
        <v>0</v>
      </c>
      <c r="D17" s="26">
        <f>+Master!D16</f>
        <v>0</v>
      </c>
      <c r="E17" s="15"/>
      <c r="F17" s="15"/>
      <c r="G17" s="15"/>
      <c r="H17" s="15"/>
      <c r="I17" s="15">
        <f t="shared" si="14"/>
        <v>0</v>
      </c>
      <c r="J17" s="27">
        <f t="shared" si="0"/>
        <v>0</v>
      </c>
      <c r="K17" s="27">
        <f t="shared" si="1"/>
        <v>0</v>
      </c>
      <c r="L17" s="27">
        <f t="shared" si="2"/>
        <v>0</v>
      </c>
      <c r="M17" s="27">
        <f t="shared" si="3"/>
        <v>0</v>
      </c>
      <c r="N17" s="27">
        <f t="shared" si="4"/>
        <v>0</v>
      </c>
      <c r="O17" s="27">
        <f t="shared" si="5"/>
        <v>0</v>
      </c>
      <c r="P17" s="27">
        <f t="shared" si="6"/>
        <v>0</v>
      </c>
      <c r="Q17" s="27">
        <f>ROUND(Master!T16/30*'April-09'!I17,0)</f>
        <v>0</v>
      </c>
      <c r="R17" s="27">
        <f t="shared" si="7"/>
        <v>0</v>
      </c>
      <c r="S17" s="27">
        <f t="shared" si="8"/>
        <v>0</v>
      </c>
      <c r="T17" s="27">
        <f>+Master!AO16</f>
        <v>0</v>
      </c>
      <c r="U17" s="27">
        <f t="shared" si="9"/>
        <v>0</v>
      </c>
      <c r="V17" s="27">
        <f t="shared" si="10"/>
        <v>0</v>
      </c>
      <c r="W17" s="27"/>
      <c r="X17" s="27">
        <f t="shared" si="11"/>
        <v>0</v>
      </c>
      <c r="Y17" s="15"/>
      <c r="Z17" s="27">
        <f t="shared" si="12"/>
        <v>0</v>
      </c>
      <c r="AA17" s="27">
        <f>+'Jan-10'!AB17</f>
        <v>0</v>
      </c>
      <c r="AB17" s="27">
        <f t="shared" si="13"/>
        <v>0</v>
      </c>
    </row>
    <row r="18" spans="1:28" ht="19.5" customHeight="1">
      <c r="A18" s="15">
        <f t="shared" si="15"/>
        <v>13</v>
      </c>
      <c r="B18" s="26">
        <f>+Master!B17</f>
        <v>0</v>
      </c>
      <c r="C18" s="26">
        <f>+Master!C17</f>
        <v>0</v>
      </c>
      <c r="D18" s="26">
        <f>+Master!D17</f>
        <v>0</v>
      </c>
      <c r="E18" s="15"/>
      <c r="F18" s="15"/>
      <c r="G18" s="15"/>
      <c r="H18" s="15"/>
      <c r="I18" s="15">
        <f t="shared" si="14"/>
        <v>0</v>
      </c>
      <c r="J18" s="27">
        <f t="shared" si="0"/>
        <v>0</v>
      </c>
      <c r="K18" s="27">
        <f t="shared" si="1"/>
        <v>0</v>
      </c>
      <c r="L18" s="27">
        <f t="shared" si="2"/>
        <v>0</v>
      </c>
      <c r="M18" s="27">
        <f t="shared" si="3"/>
        <v>0</v>
      </c>
      <c r="N18" s="27">
        <f t="shared" si="4"/>
        <v>0</v>
      </c>
      <c r="O18" s="27">
        <f t="shared" si="5"/>
        <v>0</v>
      </c>
      <c r="P18" s="27">
        <f t="shared" si="6"/>
        <v>0</v>
      </c>
      <c r="Q18" s="27">
        <f>ROUND(Master!T17/30*'April-09'!I18,0)</f>
        <v>0</v>
      </c>
      <c r="R18" s="27">
        <f t="shared" si="7"/>
        <v>0</v>
      </c>
      <c r="S18" s="27">
        <f t="shared" si="8"/>
        <v>0</v>
      </c>
      <c r="T18" s="27">
        <f>+Master!AO17</f>
        <v>0</v>
      </c>
      <c r="U18" s="27">
        <f t="shared" si="9"/>
        <v>0</v>
      </c>
      <c r="V18" s="27">
        <f t="shared" si="10"/>
        <v>0</v>
      </c>
      <c r="W18" s="27"/>
      <c r="X18" s="27">
        <f t="shared" si="11"/>
        <v>0</v>
      </c>
      <c r="Y18" s="15"/>
      <c r="Z18" s="27">
        <f t="shared" si="12"/>
        <v>0</v>
      </c>
      <c r="AA18" s="27">
        <f>+'Jan-10'!AB18</f>
        <v>0</v>
      </c>
      <c r="AB18" s="27">
        <f t="shared" si="13"/>
        <v>0</v>
      </c>
    </row>
    <row r="19" spans="1:28" ht="19.5" customHeight="1">
      <c r="A19" s="15">
        <f t="shared" si="15"/>
        <v>14</v>
      </c>
      <c r="B19" s="26">
        <f>+Master!B18</f>
        <v>0</v>
      </c>
      <c r="C19" s="26">
        <f>+Master!C18</f>
        <v>0</v>
      </c>
      <c r="D19" s="26">
        <f>+Master!D18</f>
        <v>0</v>
      </c>
      <c r="E19" s="15"/>
      <c r="F19" s="15"/>
      <c r="G19" s="15"/>
      <c r="H19" s="15"/>
      <c r="I19" s="15">
        <f t="shared" si="14"/>
        <v>0</v>
      </c>
      <c r="J19" s="27">
        <f t="shared" si="0"/>
        <v>0</v>
      </c>
      <c r="K19" s="27">
        <f t="shared" si="1"/>
        <v>0</v>
      </c>
      <c r="L19" s="27">
        <f t="shared" si="2"/>
        <v>0</v>
      </c>
      <c r="M19" s="27">
        <f t="shared" si="3"/>
        <v>0</v>
      </c>
      <c r="N19" s="27">
        <f t="shared" si="4"/>
        <v>0</v>
      </c>
      <c r="O19" s="27">
        <f t="shared" si="5"/>
        <v>0</v>
      </c>
      <c r="P19" s="27">
        <f t="shared" si="6"/>
        <v>0</v>
      </c>
      <c r="Q19" s="27">
        <f>ROUND(Master!T18/30*'April-09'!I19,0)</f>
        <v>0</v>
      </c>
      <c r="R19" s="27">
        <f t="shared" si="7"/>
        <v>0</v>
      </c>
      <c r="S19" s="27">
        <f t="shared" si="8"/>
        <v>0</v>
      </c>
      <c r="T19" s="27">
        <f>+Master!AO18</f>
        <v>0</v>
      </c>
      <c r="U19" s="27">
        <f t="shared" si="9"/>
        <v>0</v>
      </c>
      <c r="V19" s="27">
        <f t="shared" si="10"/>
        <v>0</v>
      </c>
      <c r="W19" s="27"/>
      <c r="X19" s="27">
        <f t="shared" si="11"/>
        <v>0</v>
      </c>
      <c r="Y19" s="15"/>
      <c r="Z19" s="27">
        <f t="shared" si="12"/>
        <v>0</v>
      </c>
      <c r="AA19" s="27">
        <f>+'Jan-10'!AB19</f>
        <v>0</v>
      </c>
      <c r="AB19" s="27">
        <f t="shared" si="13"/>
        <v>0</v>
      </c>
    </row>
    <row r="20" spans="1:28" ht="19.5" customHeight="1">
      <c r="A20" s="15">
        <f t="shared" si="15"/>
        <v>15</v>
      </c>
      <c r="B20" s="26">
        <f>+Master!B19</f>
        <v>0</v>
      </c>
      <c r="C20" s="26">
        <f>+Master!C19</f>
        <v>0</v>
      </c>
      <c r="D20" s="26">
        <f>+Master!D19</f>
        <v>0</v>
      </c>
      <c r="E20" s="15"/>
      <c r="F20" s="15"/>
      <c r="G20" s="15"/>
      <c r="H20" s="15"/>
      <c r="I20" s="15">
        <f t="shared" si="14"/>
        <v>0</v>
      </c>
      <c r="J20" s="27">
        <f t="shared" si="0"/>
        <v>0</v>
      </c>
      <c r="K20" s="27">
        <f t="shared" si="1"/>
        <v>0</v>
      </c>
      <c r="L20" s="27">
        <f t="shared" si="2"/>
        <v>0</v>
      </c>
      <c r="M20" s="27">
        <f t="shared" si="3"/>
        <v>0</v>
      </c>
      <c r="N20" s="27">
        <f t="shared" si="4"/>
        <v>0</v>
      </c>
      <c r="O20" s="27">
        <f t="shared" si="5"/>
        <v>0</v>
      </c>
      <c r="P20" s="27">
        <f t="shared" si="6"/>
        <v>0</v>
      </c>
      <c r="Q20" s="27">
        <f>ROUND(Master!T19/30*'April-09'!I20,0)</f>
        <v>0</v>
      </c>
      <c r="R20" s="27">
        <f t="shared" si="7"/>
        <v>0</v>
      </c>
      <c r="S20" s="27">
        <f t="shared" si="8"/>
        <v>0</v>
      </c>
      <c r="T20" s="27">
        <f>+Master!AO19</f>
        <v>0</v>
      </c>
      <c r="U20" s="27">
        <f t="shared" si="9"/>
        <v>0</v>
      </c>
      <c r="V20" s="27">
        <f t="shared" si="10"/>
        <v>0</v>
      </c>
      <c r="W20" s="27"/>
      <c r="X20" s="27">
        <f t="shared" si="11"/>
        <v>0</v>
      </c>
      <c r="Y20" s="15"/>
      <c r="Z20" s="27">
        <f t="shared" si="12"/>
        <v>0</v>
      </c>
      <c r="AA20" s="27">
        <f>+'Jan-10'!AB20</f>
        <v>0</v>
      </c>
      <c r="AB20" s="27">
        <f t="shared" si="13"/>
        <v>0</v>
      </c>
    </row>
    <row r="21" spans="1:28" ht="19.5" customHeight="1">
      <c r="A21" s="15">
        <f t="shared" si="15"/>
        <v>16</v>
      </c>
      <c r="B21" s="26">
        <f>+Master!B20</f>
        <v>0</v>
      </c>
      <c r="C21" s="26">
        <f>+Master!C20</f>
        <v>0</v>
      </c>
      <c r="D21" s="26">
        <f>+Master!D20</f>
        <v>0</v>
      </c>
      <c r="E21" s="15"/>
      <c r="F21" s="15"/>
      <c r="G21" s="15"/>
      <c r="H21" s="15"/>
      <c r="I21" s="15">
        <f t="shared" si="14"/>
        <v>0</v>
      </c>
      <c r="J21" s="27">
        <f aca="true" t="shared" si="16" ref="J21:J31">ROUND(Q21*25%,0)</f>
        <v>0</v>
      </c>
      <c r="K21" s="27">
        <f aca="true" t="shared" si="17" ref="K21:K31">ROUND(Q21*20%,0)</f>
        <v>0</v>
      </c>
      <c r="L21" s="27">
        <f aca="true" t="shared" si="18" ref="L21:L31">ROUND(Q21*2%,0)</f>
        <v>0</v>
      </c>
      <c r="M21" s="27">
        <f aca="true" t="shared" si="19" ref="M21:M31">ROUND(Q21*2%,0)</f>
        <v>0</v>
      </c>
      <c r="N21" s="27">
        <f aca="true" t="shared" si="20" ref="N21:N31">ROUND(Q21*6%,0)</f>
        <v>0</v>
      </c>
      <c r="O21" s="27">
        <f aca="true" t="shared" si="21" ref="O21:O31">ROUND(Q21*35%,0)</f>
        <v>0</v>
      </c>
      <c r="P21" s="27">
        <f aca="true" t="shared" si="22" ref="P21:P31">ROUND(Q21*10%,0)</f>
        <v>0</v>
      </c>
      <c r="Q21" s="27">
        <f>ROUND(Master!T20/30*'Feb-10'!E21,0)</f>
        <v>0</v>
      </c>
      <c r="R21" s="27">
        <f aca="true" t="shared" si="23" ref="R21:R31">IF(Q21&lt;=2500,0,IF(Q21&lt;=3500,60,IF(Q21&lt;=5000,120,IF(Q21&lt;=10000,175,200))))</f>
        <v>0</v>
      </c>
      <c r="S21" s="27">
        <f t="shared" si="8"/>
        <v>0</v>
      </c>
      <c r="T21" s="27">
        <f>+Master!AO20</f>
        <v>0</v>
      </c>
      <c r="U21" s="27">
        <f t="shared" si="9"/>
        <v>0</v>
      </c>
      <c r="V21" s="27">
        <f t="shared" si="10"/>
        <v>0</v>
      </c>
      <c r="W21" s="27"/>
      <c r="X21" s="27">
        <f aca="true" t="shared" si="24" ref="X21:X31">+V21-W21</f>
        <v>0</v>
      </c>
      <c r="Y21" s="15"/>
      <c r="Z21" s="27">
        <f aca="true" t="shared" si="25" ref="Z21:Z31">+X21-Y21</f>
        <v>0</v>
      </c>
      <c r="AA21" s="27">
        <f>+'Jan-10'!AB21</f>
        <v>0</v>
      </c>
      <c r="AB21" s="27">
        <f aca="true" t="shared" si="26" ref="AB21:AB31">+Z21+AA21</f>
        <v>0</v>
      </c>
    </row>
    <row r="22" spans="1:28" ht="19.5" customHeight="1">
      <c r="A22" s="15">
        <f t="shared" si="15"/>
        <v>17</v>
      </c>
      <c r="B22" s="26">
        <f>+Master!B21</f>
        <v>0</v>
      </c>
      <c r="C22" s="26">
        <f>+Master!C21</f>
        <v>0</v>
      </c>
      <c r="D22" s="26">
        <f>+Master!D21</f>
        <v>0</v>
      </c>
      <c r="E22" s="15"/>
      <c r="F22" s="15"/>
      <c r="G22" s="15"/>
      <c r="H22" s="15"/>
      <c r="I22" s="15">
        <f t="shared" si="14"/>
        <v>0</v>
      </c>
      <c r="J22" s="27">
        <f t="shared" si="16"/>
        <v>0</v>
      </c>
      <c r="K22" s="27">
        <f t="shared" si="17"/>
        <v>0</v>
      </c>
      <c r="L22" s="27">
        <f t="shared" si="18"/>
        <v>0</v>
      </c>
      <c r="M22" s="27">
        <f t="shared" si="19"/>
        <v>0</v>
      </c>
      <c r="N22" s="27">
        <f t="shared" si="20"/>
        <v>0</v>
      </c>
      <c r="O22" s="27">
        <f t="shared" si="21"/>
        <v>0</v>
      </c>
      <c r="P22" s="27">
        <f t="shared" si="22"/>
        <v>0</v>
      </c>
      <c r="Q22" s="27">
        <f>ROUND(Master!T21/30*'April-09'!I22,0)</f>
        <v>0</v>
      </c>
      <c r="R22" s="27">
        <f t="shared" si="23"/>
        <v>0</v>
      </c>
      <c r="S22" s="27">
        <f t="shared" si="8"/>
        <v>0</v>
      </c>
      <c r="T22" s="27">
        <f>+Master!AO21</f>
        <v>0</v>
      </c>
      <c r="U22" s="27">
        <f t="shared" si="9"/>
        <v>0</v>
      </c>
      <c r="V22" s="27">
        <f t="shared" si="10"/>
        <v>0</v>
      </c>
      <c r="W22" s="27"/>
      <c r="X22" s="27">
        <f t="shared" si="24"/>
        <v>0</v>
      </c>
      <c r="Y22" s="15"/>
      <c r="Z22" s="27">
        <f t="shared" si="25"/>
        <v>0</v>
      </c>
      <c r="AA22" s="27">
        <f>+'Jan-10'!AB22</f>
        <v>0</v>
      </c>
      <c r="AB22" s="27">
        <f t="shared" si="26"/>
        <v>0</v>
      </c>
    </row>
    <row r="23" spans="1:28" ht="19.5" customHeight="1">
      <c r="A23" s="15">
        <f t="shared" si="15"/>
        <v>18</v>
      </c>
      <c r="B23" s="26">
        <f>+Master!B22</f>
        <v>0</v>
      </c>
      <c r="C23" s="26">
        <f>+Master!C22</f>
        <v>0</v>
      </c>
      <c r="D23" s="26">
        <f>+Master!D22</f>
        <v>0</v>
      </c>
      <c r="E23" s="15"/>
      <c r="F23" s="15"/>
      <c r="G23" s="15"/>
      <c r="H23" s="15"/>
      <c r="I23" s="15">
        <f t="shared" si="14"/>
        <v>0</v>
      </c>
      <c r="J23" s="27">
        <f t="shared" si="16"/>
        <v>0</v>
      </c>
      <c r="K23" s="27">
        <f t="shared" si="17"/>
        <v>0</v>
      </c>
      <c r="L23" s="27">
        <f t="shared" si="18"/>
        <v>0</v>
      </c>
      <c r="M23" s="27">
        <f t="shared" si="19"/>
        <v>0</v>
      </c>
      <c r="N23" s="27">
        <f t="shared" si="20"/>
        <v>0</v>
      </c>
      <c r="O23" s="27">
        <f t="shared" si="21"/>
        <v>0</v>
      </c>
      <c r="P23" s="27">
        <f t="shared" si="22"/>
        <v>0</v>
      </c>
      <c r="Q23" s="27">
        <f>ROUND(Master!T22/30*'April-09'!I23,0)</f>
        <v>0</v>
      </c>
      <c r="R23" s="27">
        <f t="shared" si="23"/>
        <v>0</v>
      </c>
      <c r="S23" s="27">
        <f t="shared" si="8"/>
        <v>0</v>
      </c>
      <c r="T23" s="27">
        <f>+Master!AO22</f>
        <v>0</v>
      </c>
      <c r="U23" s="27">
        <f t="shared" si="9"/>
        <v>0</v>
      </c>
      <c r="V23" s="27">
        <f t="shared" si="10"/>
        <v>0</v>
      </c>
      <c r="W23" s="27"/>
      <c r="X23" s="27">
        <f t="shared" si="24"/>
        <v>0</v>
      </c>
      <c r="Y23" s="15"/>
      <c r="Z23" s="27">
        <f t="shared" si="25"/>
        <v>0</v>
      </c>
      <c r="AA23" s="27">
        <f>+'Jan-10'!AB23</f>
        <v>0</v>
      </c>
      <c r="AB23" s="27">
        <f t="shared" si="26"/>
        <v>0</v>
      </c>
    </row>
    <row r="24" spans="1:28" ht="19.5" customHeight="1">
      <c r="A24" s="15">
        <f t="shared" si="15"/>
        <v>19</v>
      </c>
      <c r="B24" s="26">
        <f>+Master!B23</f>
        <v>0</v>
      </c>
      <c r="C24" s="26">
        <f>+Master!C23</f>
        <v>0</v>
      </c>
      <c r="D24" s="26">
        <f>+Master!D23</f>
        <v>0</v>
      </c>
      <c r="E24" s="15"/>
      <c r="F24" s="15"/>
      <c r="G24" s="15"/>
      <c r="H24" s="15"/>
      <c r="I24" s="15">
        <f t="shared" si="14"/>
        <v>0</v>
      </c>
      <c r="J24" s="27">
        <f t="shared" si="16"/>
        <v>0</v>
      </c>
      <c r="K24" s="27">
        <f t="shared" si="17"/>
        <v>0</v>
      </c>
      <c r="L24" s="27">
        <f t="shared" si="18"/>
        <v>0</v>
      </c>
      <c r="M24" s="27">
        <f t="shared" si="19"/>
        <v>0</v>
      </c>
      <c r="N24" s="27">
        <f t="shared" si="20"/>
        <v>0</v>
      </c>
      <c r="O24" s="27">
        <f t="shared" si="21"/>
        <v>0</v>
      </c>
      <c r="P24" s="27">
        <f t="shared" si="22"/>
        <v>0</v>
      </c>
      <c r="Q24" s="27">
        <f>ROUND(Master!T23/30*'April-09'!I24,0)</f>
        <v>0</v>
      </c>
      <c r="R24" s="27">
        <f t="shared" si="23"/>
        <v>0</v>
      </c>
      <c r="S24" s="27">
        <f t="shared" si="8"/>
        <v>0</v>
      </c>
      <c r="T24" s="27">
        <f>+Master!AO23</f>
        <v>0</v>
      </c>
      <c r="U24" s="27">
        <f t="shared" si="9"/>
        <v>0</v>
      </c>
      <c r="V24" s="27">
        <f t="shared" si="10"/>
        <v>0</v>
      </c>
      <c r="W24" s="27"/>
      <c r="X24" s="27">
        <f t="shared" si="24"/>
        <v>0</v>
      </c>
      <c r="Y24" s="15"/>
      <c r="Z24" s="27">
        <f t="shared" si="25"/>
        <v>0</v>
      </c>
      <c r="AA24" s="27">
        <f>+'Jan-10'!AB24</f>
        <v>0</v>
      </c>
      <c r="AB24" s="27">
        <f t="shared" si="26"/>
        <v>0</v>
      </c>
    </row>
    <row r="25" spans="1:28" ht="19.5" customHeight="1">
      <c r="A25" s="15">
        <f t="shared" si="15"/>
        <v>20</v>
      </c>
      <c r="B25" s="26">
        <f>+Master!B24</f>
        <v>0</v>
      </c>
      <c r="C25" s="26">
        <f>+Master!C24</f>
        <v>0</v>
      </c>
      <c r="D25" s="26">
        <f>+Master!D24</f>
        <v>0</v>
      </c>
      <c r="E25" s="15"/>
      <c r="F25" s="15"/>
      <c r="G25" s="15"/>
      <c r="H25" s="15"/>
      <c r="I25" s="15">
        <f t="shared" si="14"/>
        <v>0</v>
      </c>
      <c r="J25" s="27">
        <f t="shared" si="16"/>
        <v>0</v>
      </c>
      <c r="K25" s="27">
        <f t="shared" si="17"/>
        <v>0</v>
      </c>
      <c r="L25" s="27">
        <f t="shared" si="18"/>
        <v>0</v>
      </c>
      <c r="M25" s="27">
        <f t="shared" si="19"/>
        <v>0</v>
      </c>
      <c r="N25" s="27">
        <f t="shared" si="20"/>
        <v>0</v>
      </c>
      <c r="O25" s="27">
        <f t="shared" si="21"/>
        <v>0</v>
      </c>
      <c r="P25" s="27">
        <f t="shared" si="22"/>
        <v>0</v>
      </c>
      <c r="Q25" s="27">
        <f>ROUND(Master!T24/30*'April-09'!I25,0)</f>
        <v>0</v>
      </c>
      <c r="R25" s="27">
        <f t="shared" si="23"/>
        <v>0</v>
      </c>
      <c r="S25" s="27">
        <f t="shared" si="8"/>
        <v>0</v>
      </c>
      <c r="T25" s="27">
        <f>+Master!AO24</f>
        <v>0</v>
      </c>
      <c r="U25" s="27">
        <f t="shared" si="9"/>
        <v>0</v>
      </c>
      <c r="V25" s="27">
        <f t="shared" si="10"/>
        <v>0</v>
      </c>
      <c r="W25" s="27"/>
      <c r="X25" s="27">
        <f t="shared" si="24"/>
        <v>0</v>
      </c>
      <c r="Y25" s="15"/>
      <c r="Z25" s="27">
        <f t="shared" si="25"/>
        <v>0</v>
      </c>
      <c r="AA25" s="27">
        <f>+'Jan-10'!AB25</f>
        <v>0</v>
      </c>
      <c r="AB25" s="27">
        <f t="shared" si="26"/>
        <v>0</v>
      </c>
    </row>
    <row r="26" spans="1:28" ht="19.5" customHeight="1">
      <c r="A26" s="15">
        <f t="shared" si="15"/>
        <v>21</v>
      </c>
      <c r="B26" s="26">
        <f>+Master!B25</f>
        <v>0</v>
      </c>
      <c r="C26" s="26">
        <f>+Master!C25</f>
        <v>0</v>
      </c>
      <c r="D26" s="26">
        <f>+Master!D25</f>
        <v>0</v>
      </c>
      <c r="E26" s="15"/>
      <c r="F26" s="15"/>
      <c r="G26" s="15"/>
      <c r="H26" s="15"/>
      <c r="I26" s="15">
        <f t="shared" si="14"/>
        <v>0</v>
      </c>
      <c r="J26" s="27">
        <f>ROUND(Q26*25%,0)</f>
        <v>0</v>
      </c>
      <c r="K26" s="27">
        <f>ROUND(Q26*20%,0)</f>
        <v>0</v>
      </c>
      <c r="L26" s="27">
        <f>ROUND(Q26*2%,0)</f>
        <v>0</v>
      </c>
      <c r="M26" s="27">
        <f>ROUND(Q26*2%,0)</f>
        <v>0</v>
      </c>
      <c r="N26" s="27">
        <f>ROUND(Q26*6%,0)</f>
        <v>0</v>
      </c>
      <c r="O26" s="27">
        <f>ROUND(Q26*35%,0)</f>
        <v>0</v>
      </c>
      <c r="P26" s="27">
        <f>ROUND(Q26*10%,0)</f>
        <v>0</v>
      </c>
      <c r="Q26" s="27">
        <f>ROUND(Master!T25/30*'Feb-10'!E26,0)</f>
        <v>0</v>
      </c>
      <c r="R26" s="27">
        <f t="shared" si="23"/>
        <v>0</v>
      </c>
      <c r="S26" s="27">
        <f t="shared" si="8"/>
        <v>0</v>
      </c>
      <c r="T26" s="27">
        <f>+Master!AO25</f>
        <v>0</v>
      </c>
      <c r="U26" s="27">
        <f t="shared" si="9"/>
        <v>0</v>
      </c>
      <c r="V26" s="27">
        <f t="shared" si="10"/>
        <v>0</v>
      </c>
      <c r="W26" s="27"/>
      <c r="X26" s="27">
        <f>+V26-W26</f>
        <v>0</v>
      </c>
      <c r="Y26" s="15"/>
      <c r="Z26" s="27">
        <f>+X26-Y26</f>
        <v>0</v>
      </c>
      <c r="AA26" s="27">
        <f>+'Jan-10'!AB26</f>
        <v>0</v>
      </c>
      <c r="AB26" s="27">
        <f>+Z26+AA26</f>
        <v>0</v>
      </c>
    </row>
    <row r="27" spans="1:28" ht="19.5" customHeight="1">
      <c r="A27" s="15">
        <f t="shared" si="15"/>
        <v>22</v>
      </c>
      <c r="B27" s="26">
        <f>+Master!B26</f>
        <v>0</v>
      </c>
      <c r="C27" s="26">
        <f>+Master!C26</f>
        <v>0</v>
      </c>
      <c r="D27" s="26">
        <f>+Master!D26</f>
        <v>0</v>
      </c>
      <c r="E27" s="15"/>
      <c r="F27" s="15"/>
      <c r="G27" s="15"/>
      <c r="H27" s="15"/>
      <c r="I27" s="15">
        <f t="shared" si="14"/>
        <v>0</v>
      </c>
      <c r="J27" s="27">
        <f t="shared" si="16"/>
        <v>0</v>
      </c>
      <c r="K27" s="27">
        <f t="shared" si="17"/>
        <v>0</v>
      </c>
      <c r="L27" s="27">
        <f t="shared" si="18"/>
        <v>0</v>
      </c>
      <c r="M27" s="27">
        <f t="shared" si="19"/>
        <v>0</v>
      </c>
      <c r="N27" s="27">
        <f t="shared" si="20"/>
        <v>0</v>
      </c>
      <c r="O27" s="27">
        <f t="shared" si="21"/>
        <v>0</v>
      </c>
      <c r="P27" s="27">
        <f t="shared" si="22"/>
        <v>0</v>
      </c>
      <c r="Q27" s="27">
        <f>ROUND(Master!T26/30*'April-09'!I27,0)</f>
        <v>0</v>
      </c>
      <c r="R27" s="27">
        <f t="shared" si="23"/>
        <v>0</v>
      </c>
      <c r="S27" s="27">
        <f t="shared" si="8"/>
        <v>0</v>
      </c>
      <c r="T27" s="27">
        <f>+Master!AO26</f>
        <v>0</v>
      </c>
      <c r="U27" s="27">
        <f t="shared" si="9"/>
        <v>0</v>
      </c>
      <c r="V27" s="27">
        <f t="shared" si="10"/>
        <v>0</v>
      </c>
      <c r="W27" s="27"/>
      <c r="X27" s="27">
        <f t="shared" si="24"/>
        <v>0</v>
      </c>
      <c r="Y27" s="15"/>
      <c r="Z27" s="27">
        <f t="shared" si="25"/>
        <v>0</v>
      </c>
      <c r="AA27" s="27">
        <f>+'Jan-10'!AB27</f>
        <v>0</v>
      </c>
      <c r="AB27" s="27">
        <f t="shared" si="26"/>
        <v>0</v>
      </c>
    </row>
    <row r="28" spans="1:28" ht="19.5" customHeight="1">
      <c r="A28" s="15">
        <f t="shared" si="15"/>
        <v>23</v>
      </c>
      <c r="B28" s="26">
        <f>+Master!B27</f>
        <v>0</v>
      </c>
      <c r="C28" s="26">
        <f>+Master!C27</f>
        <v>0</v>
      </c>
      <c r="D28" s="26">
        <f>+Master!D27</f>
        <v>0</v>
      </c>
      <c r="E28" s="15"/>
      <c r="F28" s="15"/>
      <c r="G28" s="15"/>
      <c r="H28" s="15"/>
      <c r="I28" s="15">
        <f t="shared" si="14"/>
        <v>0</v>
      </c>
      <c r="J28" s="27">
        <f>ROUND(Q28*25%,0)</f>
        <v>0</v>
      </c>
      <c r="K28" s="27">
        <f>ROUND(Q28*20%,0)</f>
        <v>0</v>
      </c>
      <c r="L28" s="27">
        <f>ROUND(Q28*2%,0)</f>
        <v>0</v>
      </c>
      <c r="M28" s="27">
        <f>ROUND(Q28*2%,0)</f>
        <v>0</v>
      </c>
      <c r="N28" s="27">
        <f>ROUND(Q28*6%,0)</f>
        <v>0</v>
      </c>
      <c r="O28" s="27">
        <f>ROUND(Q28*35%,0)</f>
        <v>0</v>
      </c>
      <c r="P28" s="27">
        <f>ROUND(Q28*10%,0)</f>
        <v>0</v>
      </c>
      <c r="Q28" s="27">
        <f>ROUND(Master!T27/30*'April-09'!I28,0)</f>
        <v>0</v>
      </c>
      <c r="R28" s="27">
        <f t="shared" si="23"/>
        <v>0</v>
      </c>
      <c r="S28" s="27">
        <f t="shared" si="8"/>
        <v>0</v>
      </c>
      <c r="T28" s="27">
        <f>+Master!AO27</f>
        <v>0</v>
      </c>
      <c r="U28" s="27">
        <f t="shared" si="9"/>
        <v>0</v>
      </c>
      <c r="V28" s="27">
        <f t="shared" si="10"/>
        <v>0</v>
      </c>
      <c r="W28" s="27"/>
      <c r="X28" s="27">
        <f>+V28-W28</f>
        <v>0</v>
      </c>
      <c r="Y28" s="15"/>
      <c r="Z28" s="27">
        <f>+X28-Y28</f>
        <v>0</v>
      </c>
      <c r="AA28" s="27">
        <f>+'Jan-10'!AB28</f>
        <v>0</v>
      </c>
      <c r="AB28" s="27">
        <f>+Z28+AA28</f>
        <v>0</v>
      </c>
    </row>
    <row r="29" spans="1:28" ht="19.5" customHeight="1">
      <c r="A29" s="15">
        <f t="shared" si="15"/>
        <v>24</v>
      </c>
      <c r="B29" s="26">
        <f>+Master!B28</f>
        <v>0</v>
      </c>
      <c r="C29" s="26">
        <f>+Master!C28</f>
        <v>0</v>
      </c>
      <c r="D29" s="26">
        <f>+Master!D28</f>
        <v>0</v>
      </c>
      <c r="E29" s="15"/>
      <c r="F29" s="15"/>
      <c r="G29" s="15"/>
      <c r="H29" s="15"/>
      <c r="I29" s="15">
        <f t="shared" si="14"/>
        <v>0</v>
      </c>
      <c r="J29" s="27">
        <f t="shared" si="16"/>
        <v>0</v>
      </c>
      <c r="K29" s="27">
        <f t="shared" si="17"/>
        <v>0</v>
      </c>
      <c r="L29" s="27">
        <f t="shared" si="18"/>
        <v>0</v>
      </c>
      <c r="M29" s="27">
        <f t="shared" si="19"/>
        <v>0</v>
      </c>
      <c r="N29" s="27">
        <f t="shared" si="20"/>
        <v>0</v>
      </c>
      <c r="O29" s="27">
        <f t="shared" si="21"/>
        <v>0</v>
      </c>
      <c r="P29" s="27">
        <f t="shared" si="22"/>
        <v>0</v>
      </c>
      <c r="Q29" s="27">
        <f>ROUND(Master!T28/30*'April-09'!I29,0)</f>
        <v>0</v>
      </c>
      <c r="R29" s="27">
        <f t="shared" si="23"/>
        <v>0</v>
      </c>
      <c r="S29" s="27">
        <f t="shared" si="8"/>
        <v>0</v>
      </c>
      <c r="T29" s="27">
        <f>+Master!AO28</f>
        <v>0</v>
      </c>
      <c r="U29" s="27">
        <f t="shared" si="9"/>
        <v>0</v>
      </c>
      <c r="V29" s="27">
        <f t="shared" si="10"/>
        <v>0</v>
      </c>
      <c r="W29" s="27"/>
      <c r="X29" s="27">
        <f t="shared" si="24"/>
        <v>0</v>
      </c>
      <c r="Y29" s="15"/>
      <c r="Z29" s="27">
        <f t="shared" si="25"/>
        <v>0</v>
      </c>
      <c r="AA29" s="27">
        <f>+'Jan-10'!AB29</f>
        <v>0</v>
      </c>
      <c r="AB29" s="27">
        <f t="shared" si="26"/>
        <v>0</v>
      </c>
    </row>
    <row r="30" spans="1:28" ht="19.5" customHeight="1">
      <c r="A30" s="15">
        <f t="shared" si="15"/>
        <v>25</v>
      </c>
      <c r="B30" s="26">
        <f>+Master!B29</f>
        <v>0</v>
      </c>
      <c r="C30" s="26">
        <f>+Master!C29</f>
        <v>0</v>
      </c>
      <c r="D30" s="26">
        <f>+Master!D29</f>
        <v>0</v>
      </c>
      <c r="E30" s="15"/>
      <c r="F30" s="15"/>
      <c r="G30" s="15"/>
      <c r="H30" s="15"/>
      <c r="I30" s="15">
        <f t="shared" si="14"/>
        <v>0</v>
      </c>
      <c r="J30" s="27">
        <f t="shared" si="16"/>
        <v>0</v>
      </c>
      <c r="K30" s="27">
        <f t="shared" si="17"/>
        <v>0</v>
      </c>
      <c r="L30" s="27">
        <f t="shared" si="18"/>
        <v>0</v>
      </c>
      <c r="M30" s="27">
        <f t="shared" si="19"/>
        <v>0</v>
      </c>
      <c r="N30" s="27">
        <f t="shared" si="20"/>
        <v>0</v>
      </c>
      <c r="O30" s="27">
        <f t="shared" si="21"/>
        <v>0</v>
      </c>
      <c r="P30" s="27">
        <f t="shared" si="22"/>
        <v>0</v>
      </c>
      <c r="Q30" s="27">
        <f>ROUND(Master!T29/30*'Feb-10'!E30,0)</f>
        <v>0</v>
      </c>
      <c r="R30" s="27">
        <f t="shared" si="23"/>
        <v>0</v>
      </c>
      <c r="S30" s="27">
        <f t="shared" si="8"/>
        <v>0</v>
      </c>
      <c r="T30" s="27">
        <f>+Master!AO29</f>
        <v>0</v>
      </c>
      <c r="U30" s="27">
        <f t="shared" si="9"/>
        <v>0</v>
      </c>
      <c r="V30" s="27">
        <f t="shared" si="10"/>
        <v>0</v>
      </c>
      <c r="W30" s="27"/>
      <c r="X30" s="27">
        <f t="shared" si="24"/>
        <v>0</v>
      </c>
      <c r="Y30" s="15"/>
      <c r="Z30" s="27">
        <f t="shared" si="25"/>
        <v>0</v>
      </c>
      <c r="AA30" s="27">
        <f>+'Jan-10'!AB30</f>
        <v>0</v>
      </c>
      <c r="AB30" s="27">
        <f t="shared" si="26"/>
        <v>0</v>
      </c>
    </row>
    <row r="31" spans="1:28" ht="19.5" customHeight="1">
      <c r="A31" s="15">
        <f t="shared" si="15"/>
        <v>26</v>
      </c>
      <c r="B31" s="26">
        <f>+Master!B30</f>
        <v>0</v>
      </c>
      <c r="C31" s="26">
        <f>+Master!C30</f>
        <v>0</v>
      </c>
      <c r="D31" s="26">
        <f>+Master!D30</f>
        <v>0</v>
      </c>
      <c r="E31" s="15"/>
      <c r="F31" s="15"/>
      <c r="G31" s="15"/>
      <c r="H31" s="15"/>
      <c r="I31" s="15">
        <f t="shared" si="14"/>
        <v>0</v>
      </c>
      <c r="J31" s="27">
        <f t="shared" si="16"/>
        <v>0</v>
      </c>
      <c r="K31" s="27">
        <f t="shared" si="17"/>
        <v>0</v>
      </c>
      <c r="L31" s="27">
        <f t="shared" si="18"/>
        <v>0</v>
      </c>
      <c r="M31" s="27">
        <f t="shared" si="19"/>
        <v>0</v>
      </c>
      <c r="N31" s="27">
        <f t="shared" si="20"/>
        <v>0</v>
      </c>
      <c r="O31" s="27">
        <f t="shared" si="21"/>
        <v>0</v>
      </c>
      <c r="P31" s="27">
        <f t="shared" si="22"/>
        <v>0</v>
      </c>
      <c r="Q31" s="27">
        <f>ROUND(Master!T30/30*'April-09'!I31,0)</f>
        <v>0</v>
      </c>
      <c r="R31" s="27">
        <f t="shared" si="23"/>
        <v>0</v>
      </c>
      <c r="S31" s="27">
        <f t="shared" si="8"/>
        <v>0</v>
      </c>
      <c r="T31" s="27">
        <f>+Master!AO30</f>
        <v>0</v>
      </c>
      <c r="U31" s="27">
        <f t="shared" si="9"/>
        <v>0</v>
      </c>
      <c r="V31" s="27">
        <f t="shared" si="10"/>
        <v>0</v>
      </c>
      <c r="W31" s="27"/>
      <c r="X31" s="27">
        <f t="shared" si="24"/>
        <v>0</v>
      </c>
      <c r="Y31" s="15"/>
      <c r="Z31" s="27">
        <f t="shared" si="25"/>
        <v>0</v>
      </c>
      <c r="AA31" s="27">
        <f>+'Jan-10'!AB31</f>
        <v>0</v>
      </c>
      <c r="AB31" s="27">
        <f t="shared" si="26"/>
        <v>0</v>
      </c>
    </row>
    <row r="32" spans="17:28" ht="19.5" customHeight="1">
      <c r="Q32" s="28">
        <f aca="true" t="shared" si="27" ref="Q32:AB32">SUM(Q6:Q31)</f>
        <v>0</v>
      </c>
      <c r="R32" s="28">
        <f t="shared" si="27"/>
        <v>0</v>
      </c>
      <c r="S32" s="28">
        <f t="shared" si="27"/>
        <v>0</v>
      </c>
      <c r="T32" s="28">
        <f t="shared" si="27"/>
        <v>0</v>
      </c>
      <c r="U32" s="28">
        <f t="shared" si="27"/>
        <v>0</v>
      </c>
      <c r="V32" s="28">
        <f t="shared" si="27"/>
        <v>0</v>
      </c>
      <c r="W32" s="28">
        <f t="shared" si="27"/>
        <v>0</v>
      </c>
      <c r="X32" s="28">
        <f t="shared" si="27"/>
        <v>0</v>
      </c>
      <c r="Y32" s="28">
        <f t="shared" si="27"/>
        <v>0</v>
      </c>
      <c r="Z32" s="28">
        <f t="shared" si="27"/>
        <v>0</v>
      </c>
      <c r="AA32" s="28">
        <f t="shared" si="27"/>
        <v>0</v>
      </c>
      <c r="AB32" s="28">
        <f t="shared" si="27"/>
        <v>0</v>
      </c>
    </row>
  </sheetData>
  <sheetProtection/>
  <protectedRanges>
    <protectedRange password="F5F8" sqref="Z4:AB32 A4:D31 J4:X32" name="Range1"/>
  </protectedRanges>
  <mergeCells count="1">
    <mergeCell ref="F4:H4"/>
  </mergeCells>
  <printOptions/>
  <pageMargins left="0.75" right="0.75" top="1" bottom="1" header="0.5" footer="0.5"/>
  <pageSetup horizontalDpi="600" verticalDpi="600" orientation="portrait" r:id="rId1"/>
</worksheet>
</file>

<file path=xl/worksheets/sheet14.xml><?xml version="1.0" encoding="utf-8"?>
<worksheet xmlns="http://schemas.openxmlformats.org/spreadsheetml/2006/main" xmlns:r="http://schemas.openxmlformats.org/officeDocument/2006/relationships">
  <dimension ref="A4:AB32"/>
  <sheetViews>
    <sheetView zoomScalePageLayoutView="0" workbookViewId="0" topLeftCell="A1">
      <pane xSplit="5" ySplit="4" topLeftCell="F5" activePane="bottomRight" state="frozen"/>
      <selection pane="topLeft" activeCell="I13" sqref="I13"/>
      <selection pane="topRight" activeCell="I13" sqref="I13"/>
      <selection pane="bottomLeft" activeCell="I13" sqref="I13"/>
      <selection pane="bottomRight" activeCell="I13" sqref="I13"/>
    </sheetView>
  </sheetViews>
  <sheetFormatPr defaultColWidth="9.140625" defaultRowHeight="19.5" customHeight="1"/>
  <cols>
    <col min="1" max="1" width="5.57421875" style="29" bestFit="1" customWidth="1"/>
    <col min="2" max="2" width="30.28125" style="29" bestFit="1" customWidth="1"/>
    <col min="3" max="3" width="12.57421875" style="29" bestFit="1" customWidth="1"/>
    <col min="4" max="4" width="15.421875" style="29" bestFit="1" customWidth="1"/>
    <col min="5" max="5" width="8.7109375" style="29" bestFit="1" customWidth="1"/>
    <col min="6" max="9" width="8.7109375" style="29" customWidth="1"/>
    <col min="10" max="10" width="6.00390625" style="29" bestFit="1" customWidth="1"/>
    <col min="11" max="11" width="6.7109375" style="29" bestFit="1" customWidth="1"/>
    <col min="12" max="12" width="8.28125" style="29" bestFit="1" customWidth="1"/>
    <col min="13" max="13" width="8.421875" style="29" bestFit="1" customWidth="1"/>
    <col min="14" max="14" width="4.28125" style="29" bestFit="1" customWidth="1"/>
    <col min="15" max="16" width="9.8515625" style="29" bestFit="1" customWidth="1"/>
    <col min="17" max="17" width="7.7109375" style="29" bestFit="1" customWidth="1"/>
    <col min="18" max="18" width="6.421875" style="29" bestFit="1" customWidth="1"/>
    <col min="19" max="19" width="4.00390625" style="29" bestFit="1" customWidth="1"/>
    <col min="20" max="20" width="8.8515625" style="29" bestFit="1" customWidth="1"/>
    <col min="21" max="21" width="8.421875" style="29" bestFit="1" customWidth="1"/>
    <col min="22" max="22" width="8.57421875" style="29" bestFit="1" customWidth="1"/>
    <col min="23" max="23" width="9.00390625" style="29" bestFit="1" customWidth="1"/>
    <col min="24" max="24" width="8.57421875" style="29" bestFit="1" customWidth="1"/>
    <col min="25" max="25" width="6.421875" style="29" bestFit="1" customWidth="1"/>
    <col min="26" max="26" width="8.57421875" style="29" bestFit="1" customWidth="1"/>
    <col min="27" max="27" width="9.7109375" style="29" bestFit="1" customWidth="1"/>
    <col min="28" max="28" width="11.7109375" style="29" bestFit="1" customWidth="1"/>
    <col min="29" max="16384" width="9.140625" style="29" customWidth="1"/>
  </cols>
  <sheetData>
    <row r="4" spans="1:28" ht="45">
      <c r="A4" s="23" t="s">
        <v>16</v>
      </c>
      <c r="B4" s="23" t="s">
        <v>4</v>
      </c>
      <c r="C4" s="23" t="s">
        <v>5</v>
      </c>
      <c r="D4" s="23" t="s">
        <v>41</v>
      </c>
      <c r="E4" s="23" t="s">
        <v>6</v>
      </c>
      <c r="F4" s="68" t="s">
        <v>48</v>
      </c>
      <c r="G4" s="69"/>
      <c r="H4" s="70"/>
      <c r="I4" s="23" t="s">
        <v>49</v>
      </c>
      <c r="J4" s="23" t="s">
        <v>3</v>
      </c>
      <c r="K4" s="23" t="s">
        <v>10</v>
      </c>
      <c r="L4" s="23" t="s">
        <v>1</v>
      </c>
      <c r="M4" s="23" t="s">
        <v>13</v>
      </c>
      <c r="N4" s="23" t="s">
        <v>14</v>
      </c>
      <c r="O4" s="23" t="s">
        <v>33</v>
      </c>
      <c r="P4" s="23" t="s">
        <v>34</v>
      </c>
      <c r="Q4" s="23" t="s">
        <v>7</v>
      </c>
      <c r="R4" s="23" t="s">
        <v>2</v>
      </c>
      <c r="S4" s="23" t="s">
        <v>11</v>
      </c>
      <c r="T4" s="23" t="s">
        <v>8</v>
      </c>
      <c r="U4" s="23" t="s">
        <v>12</v>
      </c>
      <c r="V4" s="24" t="s">
        <v>0</v>
      </c>
      <c r="W4" s="23" t="s">
        <v>9</v>
      </c>
      <c r="X4" s="23" t="s">
        <v>18</v>
      </c>
      <c r="Y4" s="23" t="s">
        <v>20</v>
      </c>
      <c r="Z4" s="23" t="s">
        <v>21</v>
      </c>
      <c r="AA4" s="23" t="s">
        <v>19</v>
      </c>
      <c r="AB4" s="23" t="s">
        <v>22</v>
      </c>
    </row>
    <row r="5" spans="1:28" s="30" customFormat="1" ht="15">
      <c r="A5" s="23"/>
      <c r="B5" s="23"/>
      <c r="C5" s="23"/>
      <c r="D5" s="23"/>
      <c r="E5" s="23"/>
      <c r="F5" s="24" t="s">
        <v>50</v>
      </c>
      <c r="G5" s="24" t="s">
        <v>52</v>
      </c>
      <c r="H5" s="24" t="s">
        <v>51</v>
      </c>
      <c r="I5" s="23"/>
      <c r="J5" s="23"/>
      <c r="K5" s="23"/>
      <c r="L5" s="23"/>
      <c r="M5" s="23"/>
      <c r="N5" s="23"/>
      <c r="O5" s="23"/>
      <c r="P5" s="23"/>
      <c r="Q5" s="23"/>
      <c r="R5" s="23"/>
      <c r="S5" s="23"/>
      <c r="T5" s="23"/>
      <c r="U5" s="23"/>
      <c r="V5" s="24"/>
      <c r="W5" s="23"/>
      <c r="X5" s="23"/>
      <c r="Y5" s="23"/>
      <c r="Z5" s="23"/>
      <c r="AA5" s="23"/>
      <c r="AB5" s="23"/>
    </row>
    <row r="6" spans="1:28" ht="19.5" customHeight="1">
      <c r="A6" s="15">
        <v>1</v>
      </c>
      <c r="B6" s="26">
        <f>+Master!B5</f>
        <v>0</v>
      </c>
      <c r="C6" s="26">
        <f>+Master!C5</f>
        <v>0</v>
      </c>
      <c r="D6" s="26">
        <f>+Master!D5</f>
        <v>0</v>
      </c>
      <c r="E6" s="15"/>
      <c r="F6" s="15"/>
      <c r="G6" s="15"/>
      <c r="H6" s="15"/>
      <c r="I6" s="15">
        <f>+E6+F6+G6+H6</f>
        <v>0</v>
      </c>
      <c r="J6" s="27">
        <f aca="true" t="shared" si="0" ref="J6:J20">ROUND(Q6*25%,0)</f>
        <v>0</v>
      </c>
      <c r="K6" s="27">
        <f aca="true" t="shared" si="1" ref="K6:K20">ROUND(Q6*20%,0)</f>
        <v>0</v>
      </c>
      <c r="L6" s="27">
        <f aca="true" t="shared" si="2" ref="L6:L20">ROUND(Q6*2%,0)</f>
        <v>0</v>
      </c>
      <c r="M6" s="27">
        <f aca="true" t="shared" si="3" ref="M6:M20">ROUND(Q6*2%,0)</f>
        <v>0</v>
      </c>
      <c r="N6" s="27">
        <f aca="true" t="shared" si="4" ref="N6:N20">ROUND(Q6*6%,0)</f>
        <v>0</v>
      </c>
      <c r="O6" s="27">
        <f aca="true" t="shared" si="5" ref="O6:O20">ROUND(Q6*35%,0)</f>
        <v>0</v>
      </c>
      <c r="P6" s="27">
        <f aca="true" t="shared" si="6" ref="P6:P20">ROUND(Q6*10%,0)</f>
        <v>0</v>
      </c>
      <c r="Q6" s="27">
        <f>ROUND(Master!T5/30*'April-09'!I6,0)</f>
        <v>0</v>
      </c>
      <c r="R6" s="27">
        <f aca="true" t="shared" si="7" ref="R6:R20">IF(Q6&lt;=2500,0,IF(Q6&lt;=3500,60,IF(Q6&lt;=5000,120,IF(Q6&lt;=10000,175,200))))</f>
        <v>0</v>
      </c>
      <c r="S6" s="27">
        <f aca="true" t="shared" si="8" ref="S6:S31">ROUND(J6*24%,0)</f>
        <v>0</v>
      </c>
      <c r="T6" s="27">
        <f>+Master!AQ5</f>
        <v>0</v>
      </c>
      <c r="U6" s="27">
        <f aca="true" t="shared" si="9" ref="U6:U31">SUM(R6:T6)</f>
        <v>0</v>
      </c>
      <c r="V6" s="27">
        <f aca="true" t="shared" si="10" ref="V6:V31">+Q6-U6</f>
        <v>0</v>
      </c>
      <c r="W6" s="27"/>
      <c r="X6" s="27">
        <f aca="true" t="shared" si="11" ref="X6:X20">+V6-W6</f>
        <v>0</v>
      </c>
      <c r="Y6" s="15"/>
      <c r="Z6" s="27">
        <f aca="true" t="shared" si="12" ref="Z6:Z20">+X6-Y6</f>
        <v>0</v>
      </c>
      <c r="AA6" s="27">
        <f>+'Feb-10'!AB6</f>
        <v>0</v>
      </c>
      <c r="AB6" s="27">
        <f aca="true" t="shared" si="13" ref="AB6:AB20">+Z6+AA6</f>
        <v>0</v>
      </c>
    </row>
    <row r="7" spans="1:28" ht="19.5" customHeight="1">
      <c r="A7" s="15">
        <f>+A6+1</f>
        <v>2</v>
      </c>
      <c r="B7" s="26">
        <f>+Master!B6</f>
        <v>0</v>
      </c>
      <c r="C7" s="26">
        <f>+Master!C6</f>
        <v>0</v>
      </c>
      <c r="D7" s="26">
        <f>+Master!D6</f>
        <v>0</v>
      </c>
      <c r="E7" s="15"/>
      <c r="F7" s="15"/>
      <c r="G7" s="15"/>
      <c r="H7" s="15"/>
      <c r="I7" s="15">
        <f aca="true" t="shared" si="14" ref="I7:I31">+E7+F7+G7+H7</f>
        <v>0</v>
      </c>
      <c r="J7" s="27">
        <f t="shared" si="0"/>
        <v>0</v>
      </c>
      <c r="K7" s="27">
        <f t="shared" si="1"/>
        <v>0</v>
      </c>
      <c r="L7" s="27">
        <f t="shared" si="2"/>
        <v>0</v>
      </c>
      <c r="M7" s="27">
        <f t="shared" si="3"/>
        <v>0</v>
      </c>
      <c r="N7" s="27">
        <f t="shared" si="4"/>
        <v>0</v>
      </c>
      <c r="O7" s="27">
        <f t="shared" si="5"/>
        <v>0</v>
      </c>
      <c r="P7" s="27">
        <f t="shared" si="6"/>
        <v>0</v>
      </c>
      <c r="Q7" s="27">
        <f>ROUND(Master!T6/30*'April-09'!I7,0)</f>
        <v>0</v>
      </c>
      <c r="R7" s="27">
        <f t="shared" si="7"/>
        <v>0</v>
      </c>
      <c r="S7" s="27">
        <f t="shared" si="8"/>
        <v>0</v>
      </c>
      <c r="T7" s="27">
        <f>+Master!AQ6</f>
        <v>0</v>
      </c>
      <c r="U7" s="27">
        <f t="shared" si="9"/>
        <v>0</v>
      </c>
      <c r="V7" s="27">
        <f t="shared" si="10"/>
        <v>0</v>
      </c>
      <c r="W7" s="27"/>
      <c r="X7" s="27">
        <f t="shared" si="11"/>
        <v>0</v>
      </c>
      <c r="Y7" s="15"/>
      <c r="Z7" s="27">
        <f t="shared" si="12"/>
        <v>0</v>
      </c>
      <c r="AA7" s="27">
        <f>+'Feb-10'!AB7</f>
        <v>0</v>
      </c>
      <c r="AB7" s="27">
        <f t="shared" si="13"/>
        <v>0</v>
      </c>
    </row>
    <row r="8" spans="1:28" ht="19.5" customHeight="1">
      <c r="A8" s="15">
        <f aca="true" t="shared" si="15" ref="A8:A31">+A7+1</f>
        <v>3</v>
      </c>
      <c r="B8" s="26">
        <f>+Master!B7</f>
        <v>0</v>
      </c>
      <c r="C8" s="26">
        <f>+Master!C7</f>
        <v>0</v>
      </c>
      <c r="D8" s="26">
        <f>+Master!D7</f>
        <v>0</v>
      </c>
      <c r="E8" s="15"/>
      <c r="F8" s="15"/>
      <c r="G8" s="15"/>
      <c r="H8" s="15"/>
      <c r="I8" s="15">
        <f t="shared" si="14"/>
        <v>0</v>
      </c>
      <c r="J8" s="27">
        <f t="shared" si="0"/>
        <v>0</v>
      </c>
      <c r="K8" s="27">
        <f t="shared" si="1"/>
        <v>0</v>
      </c>
      <c r="L8" s="27">
        <f t="shared" si="2"/>
        <v>0</v>
      </c>
      <c r="M8" s="27">
        <f t="shared" si="3"/>
        <v>0</v>
      </c>
      <c r="N8" s="27">
        <f t="shared" si="4"/>
        <v>0</v>
      </c>
      <c r="O8" s="27">
        <f t="shared" si="5"/>
        <v>0</v>
      </c>
      <c r="P8" s="27">
        <f t="shared" si="6"/>
        <v>0</v>
      </c>
      <c r="Q8" s="27">
        <f>ROUND(Master!T7/30*'April-09'!I8,0)</f>
        <v>0</v>
      </c>
      <c r="R8" s="27">
        <f t="shared" si="7"/>
        <v>0</v>
      </c>
      <c r="S8" s="27">
        <f t="shared" si="8"/>
        <v>0</v>
      </c>
      <c r="T8" s="27">
        <f>+Master!AQ7</f>
        <v>0</v>
      </c>
      <c r="U8" s="27">
        <f t="shared" si="9"/>
        <v>0</v>
      </c>
      <c r="V8" s="27">
        <f t="shared" si="10"/>
        <v>0</v>
      </c>
      <c r="W8" s="27"/>
      <c r="X8" s="27">
        <f t="shared" si="11"/>
        <v>0</v>
      </c>
      <c r="Y8" s="15"/>
      <c r="Z8" s="27">
        <f t="shared" si="12"/>
        <v>0</v>
      </c>
      <c r="AA8" s="27">
        <f>+'Feb-10'!AB8</f>
        <v>0</v>
      </c>
      <c r="AB8" s="27">
        <f t="shared" si="13"/>
        <v>0</v>
      </c>
    </row>
    <row r="9" spans="1:28" ht="19.5" customHeight="1">
      <c r="A9" s="15">
        <f t="shared" si="15"/>
        <v>4</v>
      </c>
      <c r="B9" s="26">
        <f>+Master!B8</f>
        <v>0</v>
      </c>
      <c r="C9" s="26">
        <f>+Master!C8</f>
        <v>0</v>
      </c>
      <c r="D9" s="26">
        <f>+Master!D8</f>
        <v>0</v>
      </c>
      <c r="E9" s="15"/>
      <c r="F9" s="15"/>
      <c r="G9" s="15"/>
      <c r="H9" s="15"/>
      <c r="I9" s="15">
        <f t="shared" si="14"/>
        <v>0</v>
      </c>
      <c r="J9" s="27">
        <f t="shared" si="0"/>
        <v>0</v>
      </c>
      <c r="K9" s="27">
        <f t="shared" si="1"/>
        <v>0</v>
      </c>
      <c r="L9" s="27">
        <f t="shared" si="2"/>
        <v>0</v>
      </c>
      <c r="M9" s="27">
        <f t="shared" si="3"/>
        <v>0</v>
      </c>
      <c r="N9" s="27">
        <f t="shared" si="4"/>
        <v>0</v>
      </c>
      <c r="O9" s="27">
        <f t="shared" si="5"/>
        <v>0</v>
      </c>
      <c r="P9" s="27">
        <f t="shared" si="6"/>
        <v>0</v>
      </c>
      <c r="Q9" s="27">
        <f>ROUND(Master!T8/30*'April-09'!I9,0)</f>
        <v>0</v>
      </c>
      <c r="R9" s="27">
        <f t="shared" si="7"/>
        <v>0</v>
      </c>
      <c r="S9" s="27">
        <f t="shared" si="8"/>
        <v>0</v>
      </c>
      <c r="T9" s="27">
        <f>+Master!AQ8</f>
        <v>0</v>
      </c>
      <c r="U9" s="27">
        <f t="shared" si="9"/>
        <v>0</v>
      </c>
      <c r="V9" s="27">
        <f t="shared" si="10"/>
        <v>0</v>
      </c>
      <c r="W9" s="27"/>
      <c r="X9" s="27">
        <f t="shared" si="11"/>
        <v>0</v>
      </c>
      <c r="Y9" s="15"/>
      <c r="Z9" s="27">
        <f t="shared" si="12"/>
        <v>0</v>
      </c>
      <c r="AA9" s="27">
        <f>+'Feb-10'!AB9</f>
        <v>0</v>
      </c>
      <c r="AB9" s="27">
        <f t="shared" si="13"/>
        <v>0</v>
      </c>
    </row>
    <row r="10" spans="1:28" ht="19.5" customHeight="1">
      <c r="A10" s="15">
        <f t="shared" si="15"/>
        <v>5</v>
      </c>
      <c r="B10" s="26">
        <f>+Master!B9</f>
        <v>0</v>
      </c>
      <c r="C10" s="26">
        <f>+Master!C9</f>
        <v>0</v>
      </c>
      <c r="D10" s="26">
        <f>+Master!D9</f>
        <v>0</v>
      </c>
      <c r="E10" s="15"/>
      <c r="F10" s="15"/>
      <c r="G10" s="15"/>
      <c r="H10" s="15"/>
      <c r="I10" s="15">
        <f t="shared" si="14"/>
        <v>0</v>
      </c>
      <c r="J10" s="27">
        <f t="shared" si="0"/>
        <v>0</v>
      </c>
      <c r="K10" s="27">
        <f t="shared" si="1"/>
        <v>0</v>
      </c>
      <c r="L10" s="27">
        <f t="shared" si="2"/>
        <v>0</v>
      </c>
      <c r="M10" s="27">
        <f t="shared" si="3"/>
        <v>0</v>
      </c>
      <c r="N10" s="27">
        <f t="shared" si="4"/>
        <v>0</v>
      </c>
      <c r="O10" s="27">
        <f t="shared" si="5"/>
        <v>0</v>
      </c>
      <c r="P10" s="27">
        <f t="shared" si="6"/>
        <v>0</v>
      </c>
      <c r="Q10" s="27">
        <f>ROUND(Master!T9/30*'April-09'!I10,0)</f>
        <v>0</v>
      </c>
      <c r="R10" s="27">
        <f t="shared" si="7"/>
        <v>0</v>
      </c>
      <c r="S10" s="27">
        <f t="shared" si="8"/>
        <v>0</v>
      </c>
      <c r="T10" s="27">
        <f>+Master!AQ9</f>
        <v>0</v>
      </c>
      <c r="U10" s="27">
        <f t="shared" si="9"/>
        <v>0</v>
      </c>
      <c r="V10" s="27">
        <f t="shared" si="10"/>
        <v>0</v>
      </c>
      <c r="W10" s="27"/>
      <c r="X10" s="27">
        <f t="shared" si="11"/>
        <v>0</v>
      </c>
      <c r="Y10" s="15"/>
      <c r="Z10" s="27">
        <f t="shared" si="12"/>
        <v>0</v>
      </c>
      <c r="AA10" s="27">
        <f>+'Feb-10'!AB10</f>
        <v>0</v>
      </c>
      <c r="AB10" s="27">
        <f t="shared" si="13"/>
        <v>0</v>
      </c>
    </row>
    <row r="11" spans="1:28" ht="19.5" customHeight="1">
      <c r="A11" s="15">
        <f t="shared" si="15"/>
        <v>6</v>
      </c>
      <c r="B11" s="26">
        <f>+Master!B10</f>
        <v>0</v>
      </c>
      <c r="C11" s="26">
        <f>+Master!C10</f>
        <v>0</v>
      </c>
      <c r="D11" s="26">
        <f>+Master!D10</f>
        <v>0</v>
      </c>
      <c r="E11" s="15"/>
      <c r="F11" s="15"/>
      <c r="G11" s="15"/>
      <c r="H11" s="15"/>
      <c r="I11" s="15">
        <f t="shared" si="14"/>
        <v>0</v>
      </c>
      <c r="J11" s="27">
        <f t="shared" si="0"/>
        <v>0</v>
      </c>
      <c r="K11" s="27">
        <f t="shared" si="1"/>
        <v>0</v>
      </c>
      <c r="L11" s="27">
        <f t="shared" si="2"/>
        <v>0</v>
      </c>
      <c r="M11" s="27">
        <f t="shared" si="3"/>
        <v>0</v>
      </c>
      <c r="N11" s="27">
        <f t="shared" si="4"/>
        <v>0</v>
      </c>
      <c r="O11" s="27">
        <f t="shared" si="5"/>
        <v>0</v>
      </c>
      <c r="P11" s="27">
        <f t="shared" si="6"/>
        <v>0</v>
      </c>
      <c r="Q11" s="27">
        <f>ROUND(Master!T10/30*'Mar-10'!E11,0)</f>
        <v>0</v>
      </c>
      <c r="R11" s="27">
        <f t="shared" si="7"/>
        <v>0</v>
      </c>
      <c r="S11" s="27">
        <f t="shared" si="8"/>
        <v>0</v>
      </c>
      <c r="T11" s="27">
        <f>+Master!AQ10</f>
        <v>0</v>
      </c>
      <c r="U11" s="27">
        <f t="shared" si="9"/>
        <v>0</v>
      </c>
      <c r="V11" s="27">
        <f t="shared" si="10"/>
        <v>0</v>
      </c>
      <c r="W11" s="27"/>
      <c r="X11" s="27">
        <f t="shared" si="11"/>
        <v>0</v>
      </c>
      <c r="Y11" s="15"/>
      <c r="Z11" s="27">
        <f t="shared" si="12"/>
        <v>0</v>
      </c>
      <c r="AA11" s="27">
        <f>+'Feb-10'!AB11</f>
        <v>0</v>
      </c>
      <c r="AB11" s="27">
        <f t="shared" si="13"/>
        <v>0</v>
      </c>
    </row>
    <row r="12" spans="1:28" ht="19.5" customHeight="1">
      <c r="A12" s="15">
        <f t="shared" si="15"/>
        <v>7</v>
      </c>
      <c r="B12" s="26">
        <f>+Master!B11</f>
        <v>0</v>
      </c>
      <c r="C12" s="26">
        <f>+Master!C11</f>
        <v>0</v>
      </c>
      <c r="D12" s="26">
        <f>+Master!D11</f>
        <v>0</v>
      </c>
      <c r="E12" s="15"/>
      <c r="F12" s="15"/>
      <c r="G12" s="15"/>
      <c r="H12" s="15"/>
      <c r="I12" s="15">
        <f t="shared" si="14"/>
        <v>0</v>
      </c>
      <c r="J12" s="27">
        <f t="shared" si="0"/>
        <v>0</v>
      </c>
      <c r="K12" s="27">
        <f t="shared" si="1"/>
        <v>0</v>
      </c>
      <c r="L12" s="27">
        <f t="shared" si="2"/>
        <v>0</v>
      </c>
      <c r="M12" s="27">
        <f t="shared" si="3"/>
        <v>0</v>
      </c>
      <c r="N12" s="27">
        <f t="shared" si="4"/>
        <v>0</v>
      </c>
      <c r="O12" s="27">
        <f t="shared" si="5"/>
        <v>0</v>
      </c>
      <c r="P12" s="27">
        <f t="shared" si="6"/>
        <v>0</v>
      </c>
      <c r="Q12" s="27">
        <f>ROUND(Master!T11/30*'April-09'!I12,0)</f>
        <v>0</v>
      </c>
      <c r="R12" s="27">
        <f t="shared" si="7"/>
        <v>0</v>
      </c>
      <c r="S12" s="27">
        <f t="shared" si="8"/>
        <v>0</v>
      </c>
      <c r="T12" s="27">
        <f>+Master!AQ11</f>
        <v>0</v>
      </c>
      <c r="U12" s="27">
        <f t="shared" si="9"/>
        <v>0</v>
      </c>
      <c r="V12" s="27">
        <f t="shared" si="10"/>
        <v>0</v>
      </c>
      <c r="W12" s="27"/>
      <c r="X12" s="27">
        <f t="shared" si="11"/>
        <v>0</v>
      </c>
      <c r="Y12" s="15"/>
      <c r="Z12" s="27">
        <f t="shared" si="12"/>
        <v>0</v>
      </c>
      <c r="AA12" s="27">
        <f>+'Feb-10'!AB12</f>
        <v>0</v>
      </c>
      <c r="AB12" s="27">
        <f t="shared" si="13"/>
        <v>0</v>
      </c>
    </row>
    <row r="13" spans="1:28" ht="19.5" customHeight="1">
      <c r="A13" s="15">
        <f t="shared" si="15"/>
        <v>8</v>
      </c>
      <c r="B13" s="26">
        <f>+Master!B12</f>
        <v>0</v>
      </c>
      <c r="C13" s="26">
        <f>+Master!C12</f>
        <v>0</v>
      </c>
      <c r="D13" s="26">
        <f>+Master!D12</f>
        <v>0</v>
      </c>
      <c r="E13" s="15"/>
      <c r="F13" s="15"/>
      <c r="G13" s="15"/>
      <c r="H13" s="15"/>
      <c r="I13" s="15">
        <f t="shared" si="14"/>
        <v>0</v>
      </c>
      <c r="J13" s="27">
        <f t="shared" si="0"/>
        <v>0</v>
      </c>
      <c r="K13" s="27">
        <f t="shared" si="1"/>
        <v>0</v>
      </c>
      <c r="L13" s="27">
        <f t="shared" si="2"/>
        <v>0</v>
      </c>
      <c r="M13" s="27">
        <f t="shared" si="3"/>
        <v>0</v>
      </c>
      <c r="N13" s="27">
        <f t="shared" si="4"/>
        <v>0</v>
      </c>
      <c r="O13" s="27">
        <f t="shared" si="5"/>
        <v>0</v>
      </c>
      <c r="P13" s="27">
        <f t="shared" si="6"/>
        <v>0</v>
      </c>
      <c r="Q13" s="27">
        <f>ROUND(Master!T12/30*'April-09'!I13,0)</f>
        <v>0</v>
      </c>
      <c r="R13" s="27">
        <f t="shared" si="7"/>
        <v>0</v>
      </c>
      <c r="S13" s="27">
        <f t="shared" si="8"/>
        <v>0</v>
      </c>
      <c r="T13" s="27">
        <f>+Master!AQ12</f>
        <v>0</v>
      </c>
      <c r="U13" s="27">
        <f t="shared" si="9"/>
        <v>0</v>
      </c>
      <c r="V13" s="27">
        <f t="shared" si="10"/>
        <v>0</v>
      </c>
      <c r="W13" s="27"/>
      <c r="X13" s="27">
        <f t="shared" si="11"/>
        <v>0</v>
      </c>
      <c r="Y13" s="15"/>
      <c r="Z13" s="27">
        <f t="shared" si="12"/>
        <v>0</v>
      </c>
      <c r="AA13" s="27">
        <f>+'Feb-10'!AB13</f>
        <v>0</v>
      </c>
      <c r="AB13" s="27">
        <f t="shared" si="13"/>
        <v>0</v>
      </c>
    </row>
    <row r="14" spans="1:28" ht="19.5" customHeight="1">
      <c r="A14" s="15">
        <f t="shared" si="15"/>
        <v>9</v>
      </c>
      <c r="B14" s="26">
        <f>+Master!B13</f>
        <v>0</v>
      </c>
      <c r="C14" s="26">
        <f>+Master!C13</f>
        <v>0</v>
      </c>
      <c r="D14" s="26">
        <f>+Master!D13</f>
        <v>0</v>
      </c>
      <c r="E14" s="15"/>
      <c r="F14" s="15"/>
      <c r="G14" s="15"/>
      <c r="H14" s="15"/>
      <c r="I14" s="15">
        <f t="shared" si="14"/>
        <v>0</v>
      </c>
      <c r="J14" s="27">
        <f t="shared" si="0"/>
        <v>0</v>
      </c>
      <c r="K14" s="27">
        <f t="shared" si="1"/>
        <v>0</v>
      </c>
      <c r="L14" s="27">
        <f t="shared" si="2"/>
        <v>0</v>
      </c>
      <c r="M14" s="27">
        <f t="shared" si="3"/>
        <v>0</v>
      </c>
      <c r="N14" s="27">
        <f t="shared" si="4"/>
        <v>0</v>
      </c>
      <c r="O14" s="27">
        <f t="shared" si="5"/>
        <v>0</v>
      </c>
      <c r="P14" s="27">
        <f t="shared" si="6"/>
        <v>0</v>
      </c>
      <c r="Q14" s="27">
        <f>ROUND(Master!T13/30*'April-09'!I14,0)</f>
        <v>0</v>
      </c>
      <c r="R14" s="27">
        <f t="shared" si="7"/>
        <v>0</v>
      </c>
      <c r="S14" s="27">
        <f t="shared" si="8"/>
        <v>0</v>
      </c>
      <c r="T14" s="27">
        <f>+Master!AQ13</f>
        <v>0</v>
      </c>
      <c r="U14" s="27">
        <f t="shared" si="9"/>
        <v>0</v>
      </c>
      <c r="V14" s="27">
        <f t="shared" si="10"/>
        <v>0</v>
      </c>
      <c r="W14" s="27"/>
      <c r="X14" s="27">
        <f t="shared" si="11"/>
        <v>0</v>
      </c>
      <c r="Y14" s="15"/>
      <c r="Z14" s="27">
        <f t="shared" si="12"/>
        <v>0</v>
      </c>
      <c r="AA14" s="27">
        <f>+'Feb-10'!AB14</f>
        <v>0</v>
      </c>
      <c r="AB14" s="27">
        <f t="shared" si="13"/>
        <v>0</v>
      </c>
    </row>
    <row r="15" spans="1:28" ht="19.5" customHeight="1">
      <c r="A15" s="15">
        <f t="shared" si="15"/>
        <v>10</v>
      </c>
      <c r="B15" s="26">
        <f>+Master!B14</f>
        <v>0</v>
      </c>
      <c r="C15" s="26">
        <f>+Master!C14</f>
        <v>0</v>
      </c>
      <c r="D15" s="26">
        <f>+Master!D14</f>
        <v>0</v>
      </c>
      <c r="E15" s="15"/>
      <c r="F15" s="15"/>
      <c r="G15" s="15"/>
      <c r="H15" s="15"/>
      <c r="I15" s="15">
        <f t="shared" si="14"/>
        <v>0</v>
      </c>
      <c r="J15" s="27">
        <f t="shared" si="0"/>
        <v>0</v>
      </c>
      <c r="K15" s="27">
        <f t="shared" si="1"/>
        <v>0</v>
      </c>
      <c r="L15" s="27">
        <f t="shared" si="2"/>
        <v>0</v>
      </c>
      <c r="M15" s="27">
        <f t="shared" si="3"/>
        <v>0</v>
      </c>
      <c r="N15" s="27">
        <f t="shared" si="4"/>
        <v>0</v>
      </c>
      <c r="O15" s="27">
        <f t="shared" si="5"/>
        <v>0</v>
      </c>
      <c r="P15" s="27">
        <f t="shared" si="6"/>
        <v>0</v>
      </c>
      <c r="Q15" s="27">
        <f>ROUND(Master!T14/30*'April-09'!I15,0)</f>
        <v>0</v>
      </c>
      <c r="R15" s="27">
        <f t="shared" si="7"/>
        <v>0</v>
      </c>
      <c r="S15" s="27">
        <f t="shared" si="8"/>
        <v>0</v>
      </c>
      <c r="T15" s="27">
        <f>+Master!AQ14</f>
        <v>0</v>
      </c>
      <c r="U15" s="27">
        <f t="shared" si="9"/>
        <v>0</v>
      </c>
      <c r="V15" s="27">
        <f t="shared" si="10"/>
        <v>0</v>
      </c>
      <c r="W15" s="27"/>
      <c r="X15" s="27">
        <f t="shared" si="11"/>
        <v>0</v>
      </c>
      <c r="Y15" s="15"/>
      <c r="Z15" s="27">
        <f t="shared" si="12"/>
        <v>0</v>
      </c>
      <c r="AA15" s="27">
        <f>+'Feb-10'!AB15</f>
        <v>0</v>
      </c>
      <c r="AB15" s="27">
        <f t="shared" si="13"/>
        <v>0</v>
      </c>
    </row>
    <row r="16" spans="1:28" ht="19.5" customHeight="1">
      <c r="A16" s="15">
        <f t="shared" si="15"/>
        <v>11</v>
      </c>
      <c r="B16" s="26">
        <f>+Master!B15</f>
        <v>0</v>
      </c>
      <c r="C16" s="26">
        <f>+Master!C15</f>
        <v>0</v>
      </c>
      <c r="D16" s="26">
        <f>+Master!D15</f>
        <v>0</v>
      </c>
      <c r="E16" s="15"/>
      <c r="F16" s="15"/>
      <c r="G16" s="15"/>
      <c r="H16" s="15"/>
      <c r="I16" s="15">
        <f t="shared" si="14"/>
        <v>0</v>
      </c>
      <c r="J16" s="27">
        <f t="shared" si="0"/>
        <v>0</v>
      </c>
      <c r="K16" s="27">
        <f t="shared" si="1"/>
        <v>0</v>
      </c>
      <c r="L16" s="27">
        <f t="shared" si="2"/>
        <v>0</v>
      </c>
      <c r="M16" s="27">
        <f t="shared" si="3"/>
        <v>0</v>
      </c>
      <c r="N16" s="27">
        <f t="shared" si="4"/>
        <v>0</v>
      </c>
      <c r="O16" s="27">
        <f t="shared" si="5"/>
        <v>0</v>
      </c>
      <c r="P16" s="27">
        <f t="shared" si="6"/>
        <v>0</v>
      </c>
      <c r="Q16" s="27">
        <f>ROUND(Master!T15/30*'April-09'!I16,0)</f>
        <v>0</v>
      </c>
      <c r="R16" s="27">
        <f t="shared" si="7"/>
        <v>0</v>
      </c>
      <c r="S16" s="27">
        <f t="shared" si="8"/>
        <v>0</v>
      </c>
      <c r="T16" s="27">
        <f>+Master!AQ15</f>
        <v>0</v>
      </c>
      <c r="U16" s="27">
        <f t="shared" si="9"/>
        <v>0</v>
      </c>
      <c r="V16" s="27">
        <f t="shared" si="10"/>
        <v>0</v>
      </c>
      <c r="W16" s="27"/>
      <c r="X16" s="27">
        <f t="shared" si="11"/>
        <v>0</v>
      </c>
      <c r="Y16" s="15"/>
      <c r="Z16" s="27">
        <f t="shared" si="12"/>
        <v>0</v>
      </c>
      <c r="AA16" s="27">
        <f>+'Feb-10'!AB16</f>
        <v>0</v>
      </c>
      <c r="AB16" s="27">
        <f t="shared" si="13"/>
        <v>0</v>
      </c>
    </row>
    <row r="17" spans="1:28" ht="19.5" customHeight="1">
      <c r="A17" s="15">
        <f t="shared" si="15"/>
        <v>12</v>
      </c>
      <c r="B17" s="26">
        <f>+Master!B16</f>
        <v>0</v>
      </c>
      <c r="C17" s="26">
        <f>+Master!C16</f>
        <v>0</v>
      </c>
      <c r="D17" s="26">
        <f>+Master!D16</f>
        <v>0</v>
      </c>
      <c r="E17" s="15"/>
      <c r="F17" s="15"/>
      <c r="G17" s="15"/>
      <c r="H17" s="15"/>
      <c r="I17" s="15">
        <f t="shared" si="14"/>
        <v>0</v>
      </c>
      <c r="J17" s="27">
        <f t="shared" si="0"/>
        <v>0</v>
      </c>
      <c r="K17" s="27">
        <f t="shared" si="1"/>
        <v>0</v>
      </c>
      <c r="L17" s="27">
        <f t="shared" si="2"/>
        <v>0</v>
      </c>
      <c r="M17" s="27">
        <f t="shared" si="3"/>
        <v>0</v>
      </c>
      <c r="N17" s="27">
        <f t="shared" si="4"/>
        <v>0</v>
      </c>
      <c r="O17" s="27">
        <f t="shared" si="5"/>
        <v>0</v>
      </c>
      <c r="P17" s="27">
        <f t="shared" si="6"/>
        <v>0</v>
      </c>
      <c r="Q17" s="27">
        <f>ROUND(Master!T16/30*'April-09'!I17,0)</f>
        <v>0</v>
      </c>
      <c r="R17" s="27">
        <f t="shared" si="7"/>
        <v>0</v>
      </c>
      <c r="S17" s="27">
        <f t="shared" si="8"/>
        <v>0</v>
      </c>
      <c r="T17" s="27">
        <f>+Master!AQ16</f>
        <v>0</v>
      </c>
      <c r="U17" s="27">
        <f t="shared" si="9"/>
        <v>0</v>
      </c>
      <c r="V17" s="27">
        <f t="shared" si="10"/>
        <v>0</v>
      </c>
      <c r="W17" s="27"/>
      <c r="X17" s="27">
        <f t="shared" si="11"/>
        <v>0</v>
      </c>
      <c r="Y17" s="15"/>
      <c r="Z17" s="27">
        <f t="shared" si="12"/>
        <v>0</v>
      </c>
      <c r="AA17" s="27">
        <f>+'Feb-10'!AB17</f>
        <v>0</v>
      </c>
      <c r="AB17" s="27">
        <f t="shared" si="13"/>
        <v>0</v>
      </c>
    </row>
    <row r="18" spans="1:28" ht="19.5" customHeight="1">
      <c r="A18" s="15">
        <f t="shared" si="15"/>
        <v>13</v>
      </c>
      <c r="B18" s="26">
        <f>+Master!B17</f>
        <v>0</v>
      </c>
      <c r="C18" s="26">
        <f>+Master!C17</f>
        <v>0</v>
      </c>
      <c r="D18" s="26">
        <f>+Master!D17</f>
        <v>0</v>
      </c>
      <c r="E18" s="15"/>
      <c r="F18" s="15"/>
      <c r="G18" s="15"/>
      <c r="H18" s="15"/>
      <c r="I18" s="15">
        <f t="shared" si="14"/>
        <v>0</v>
      </c>
      <c r="J18" s="27">
        <f t="shared" si="0"/>
        <v>0</v>
      </c>
      <c r="K18" s="27">
        <f t="shared" si="1"/>
        <v>0</v>
      </c>
      <c r="L18" s="27">
        <f t="shared" si="2"/>
        <v>0</v>
      </c>
      <c r="M18" s="27">
        <f t="shared" si="3"/>
        <v>0</v>
      </c>
      <c r="N18" s="27">
        <f t="shared" si="4"/>
        <v>0</v>
      </c>
      <c r="O18" s="27">
        <f t="shared" si="5"/>
        <v>0</v>
      </c>
      <c r="P18" s="27">
        <f t="shared" si="6"/>
        <v>0</v>
      </c>
      <c r="Q18" s="27">
        <f>ROUND(Master!T17/30*'April-09'!I18,0)</f>
        <v>0</v>
      </c>
      <c r="R18" s="27">
        <f t="shared" si="7"/>
        <v>0</v>
      </c>
      <c r="S18" s="27">
        <f t="shared" si="8"/>
        <v>0</v>
      </c>
      <c r="T18" s="27">
        <f>+Master!AQ17</f>
        <v>0</v>
      </c>
      <c r="U18" s="27">
        <f t="shared" si="9"/>
        <v>0</v>
      </c>
      <c r="V18" s="27">
        <f t="shared" si="10"/>
        <v>0</v>
      </c>
      <c r="W18" s="27"/>
      <c r="X18" s="27">
        <f t="shared" si="11"/>
        <v>0</v>
      </c>
      <c r="Y18" s="15"/>
      <c r="Z18" s="27">
        <f t="shared" si="12"/>
        <v>0</v>
      </c>
      <c r="AA18" s="27">
        <f>+'Feb-10'!AB18</f>
        <v>0</v>
      </c>
      <c r="AB18" s="27">
        <f t="shared" si="13"/>
        <v>0</v>
      </c>
    </row>
    <row r="19" spans="1:28" ht="19.5" customHeight="1">
      <c r="A19" s="15">
        <f t="shared" si="15"/>
        <v>14</v>
      </c>
      <c r="B19" s="26">
        <f>+Master!B18</f>
        <v>0</v>
      </c>
      <c r="C19" s="26">
        <f>+Master!C18</f>
        <v>0</v>
      </c>
      <c r="D19" s="26">
        <f>+Master!D18</f>
        <v>0</v>
      </c>
      <c r="E19" s="15"/>
      <c r="F19" s="15"/>
      <c r="G19" s="15"/>
      <c r="H19" s="15"/>
      <c r="I19" s="15">
        <f t="shared" si="14"/>
        <v>0</v>
      </c>
      <c r="J19" s="27">
        <f t="shared" si="0"/>
        <v>0</v>
      </c>
      <c r="K19" s="27">
        <f t="shared" si="1"/>
        <v>0</v>
      </c>
      <c r="L19" s="27">
        <f t="shared" si="2"/>
        <v>0</v>
      </c>
      <c r="M19" s="27">
        <f t="shared" si="3"/>
        <v>0</v>
      </c>
      <c r="N19" s="27">
        <f t="shared" si="4"/>
        <v>0</v>
      </c>
      <c r="O19" s="27">
        <f t="shared" si="5"/>
        <v>0</v>
      </c>
      <c r="P19" s="27">
        <f t="shared" si="6"/>
        <v>0</v>
      </c>
      <c r="Q19" s="27">
        <f>ROUND(Master!T18/30*'April-09'!I19,0)</f>
        <v>0</v>
      </c>
      <c r="R19" s="27">
        <f t="shared" si="7"/>
        <v>0</v>
      </c>
      <c r="S19" s="27">
        <f t="shared" si="8"/>
        <v>0</v>
      </c>
      <c r="T19" s="27">
        <f>+Master!AQ18</f>
        <v>0</v>
      </c>
      <c r="U19" s="27">
        <f t="shared" si="9"/>
        <v>0</v>
      </c>
      <c r="V19" s="27">
        <f t="shared" si="10"/>
        <v>0</v>
      </c>
      <c r="W19" s="27"/>
      <c r="X19" s="27">
        <f t="shared" si="11"/>
        <v>0</v>
      </c>
      <c r="Y19" s="15"/>
      <c r="Z19" s="27">
        <f t="shared" si="12"/>
        <v>0</v>
      </c>
      <c r="AA19" s="27">
        <f>+'Feb-10'!AB19</f>
        <v>0</v>
      </c>
      <c r="AB19" s="27">
        <f t="shared" si="13"/>
        <v>0</v>
      </c>
    </row>
    <row r="20" spans="1:28" ht="19.5" customHeight="1">
      <c r="A20" s="15">
        <f t="shared" si="15"/>
        <v>15</v>
      </c>
      <c r="B20" s="26">
        <f>+Master!B19</f>
        <v>0</v>
      </c>
      <c r="C20" s="26">
        <f>+Master!C19</f>
        <v>0</v>
      </c>
      <c r="D20" s="26">
        <f>+Master!D19</f>
        <v>0</v>
      </c>
      <c r="E20" s="15"/>
      <c r="F20" s="15"/>
      <c r="G20" s="15"/>
      <c r="H20" s="15"/>
      <c r="I20" s="15">
        <f t="shared" si="14"/>
        <v>0</v>
      </c>
      <c r="J20" s="27">
        <f t="shared" si="0"/>
        <v>0</v>
      </c>
      <c r="K20" s="27">
        <f t="shared" si="1"/>
        <v>0</v>
      </c>
      <c r="L20" s="27">
        <f t="shared" si="2"/>
        <v>0</v>
      </c>
      <c r="M20" s="27">
        <f t="shared" si="3"/>
        <v>0</v>
      </c>
      <c r="N20" s="27">
        <f t="shared" si="4"/>
        <v>0</v>
      </c>
      <c r="O20" s="27">
        <f t="shared" si="5"/>
        <v>0</v>
      </c>
      <c r="P20" s="27">
        <f t="shared" si="6"/>
        <v>0</v>
      </c>
      <c r="Q20" s="27">
        <f>ROUND(Master!T19/30*'April-09'!I20,0)</f>
        <v>0</v>
      </c>
      <c r="R20" s="27">
        <f t="shared" si="7"/>
        <v>0</v>
      </c>
      <c r="S20" s="27">
        <f t="shared" si="8"/>
        <v>0</v>
      </c>
      <c r="T20" s="27">
        <f>+Master!AQ19</f>
        <v>0</v>
      </c>
      <c r="U20" s="27">
        <f t="shared" si="9"/>
        <v>0</v>
      </c>
      <c r="V20" s="27">
        <f t="shared" si="10"/>
        <v>0</v>
      </c>
      <c r="W20" s="27"/>
      <c r="X20" s="27">
        <f t="shared" si="11"/>
        <v>0</v>
      </c>
      <c r="Y20" s="15"/>
      <c r="Z20" s="27">
        <f t="shared" si="12"/>
        <v>0</v>
      </c>
      <c r="AA20" s="27">
        <f>+'Feb-10'!AB20</f>
        <v>0</v>
      </c>
      <c r="AB20" s="27">
        <f t="shared" si="13"/>
        <v>0</v>
      </c>
    </row>
    <row r="21" spans="1:28" ht="19.5" customHeight="1">
      <c r="A21" s="15">
        <f t="shared" si="15"/>
        <v>16</v>
      </c>
      <c r="B21" s="26">
        <f>+Master!B20</f>
        <v>0</v>
      </c>
      <c r="C21" s="26">
        <f>+Master!C20</f>
        <v>0</v>
      </c>
      <c r="D21" s="26">
        <f>+Master!D20</f>
        <v>0</v>
      </c>
      <c r="E21" s="15"/>
      <c r="F21" s="15"/>
      <c r="G21" s="15"/>
      <c r="H21" s="15"/>
      <c r="I21" s="15">
        <f t="shared" si="14"/>
        <v>0</v>
      </c>
      <c r="J21" s="27">
        <f aca="true" t="shared" si="16" ref="J21:J31">ROUND(Q21*25%,0)</f>
        <v>0</v>
      </c>
      <c r="K21" s="27">
        <f aca="true" t="shared" si="17" ref="K21:K31">ROUND(Q21*20%,0)</f>
        <v>0</v>
      </c>
      <c r="L21" s="27">
        <f aca="true" t="shared" si="18" ref="L21:L31">ROUND(Q21*2%,0)</f>
        <v>0</v>
      </c>
      <c r="M21" s="27">
        <f aca="true" t="shared" si="19" ref="M21:M31">ROUND(Q21*2%,0)</f>
        <v>0</v>
      </c>
      <c r="N21" s="27">
        <f aca="true" t="shared" si="20" ref="N21:N31">ROUND(Q21*6%,0)</f>
        <v>0</v>
      </c>
      <c r="O21" s="27">
        <f aca="true" t="shared" si="21" ref="O21:O31">ROUND(Q21*35%,0)</f>
        <v>0</v>
      </c>
      <c r="P21" s="27">
        <f aca="true" t="shared" si="22" ref="P21:P31">ROUND(Q21*10%,0)</f>
        <v>0</v>
      </c>
      <c r="Q21" s="27">
        <f>ROUND(Master!T20/30*'Mar-10'!E21,0)</f>
        <v>0</v>
      </c>
      <c r="R21" s="27">
        <f aca="true" t="shared" si="23" ref="R21:R31">IF(Q21&lt;=2500,0,IF(Q21&lt;=3500,60,IF(Q21&lt;=5000,120,IF(Q21&lt;=10000,175,200))))</f>
        <v>0</v>
      </c>
      <c r="S21" s="27">
        <f t="shared" si="8"/>
        <v>0</v>
      </c>
      <c r="T21" s="27">
        <f>+Master!AQ20</f>
        <v>0</v>
      </c>
      <c r="U21" s="27">
        <f t="shared" si="9"/>
        <v>0</v>
      </c>
      <c r="V21" s="27">
        <f t="shared" si="10"/>
        <v>0</v>
      </c>
      <c r="W21" s="27"/>
      <c r="X21" s="27">
        <f aca="true" t="shared" si="24" ref="X21:X31">+V21-W21</f>
        <v>0</v>
      </c>
      <c r="Y21" s="15"/>
      <c r="Z21" s="27">
        <f aca="true" t="shared" si="25" ref="Z21:Z31">+X21-Y21</f>
        <v>0</v>
      </c>
      <c r="AA21" s="27">
        <f>+'Feb-10'!AB21</f>
        <v>0</v>
      </c>
      <c r="AB21" s="27">
        <f aca="true" t="shared" si="26" ref="AB21:AB31">+Z21+AA21</f>
        <v>0</v>
      </c>
    </row>
    <row r="22" spans="1:28" ht="19.5" customHeight="1">
      <c r="A22" s="15">
        <f t="shared" si="15"/>
        <v>17</v>
      </c>
      <c r="B22" s="26">
        <f>+Master!B21</f>
        <v>0</v>
      </c>
      <c r="C22" s="26">
        <f>+Master!C21</f>
        <v>0</v>
      </c>
      <c r="D22" s="26">
        <f>+Master!D21</f>
        <v>0</v>
      </c>
      <c r="E22" s="15"/>
      <c r="F22" s="15"/>
      <c r="G22" s="15"/>
      <c r="H22" s="15"/>
      <c r="I22" s="15">
        <f t="shared" si="14"/>
        <v>0</v>
      </c>
      <c r="J22" s="27">
        <f t="shared" si="16"/>
        <v>0</v>
      </c>
      <c r="K22" s="27">
        <f t="shared" si="17"/>
        <v>0</v>
      </c>
      <c r="L22" s="27">
        <f t="shared" si="18"/>
        <v>0</v>
      </c>
      <c r="M22" s="27">
        <f t="shared" si="19"/>
        <v>0</v>
      </c>
      <c r="N22" s="27">
        <f t="shared" si="20"/>
        <v>0</v>
      </c>
      <c r="O22" s="27">
        <f t="shared" si="21"/>
        <v>0</v>
      </c>
      <c r="P22" s="27">
        <f t="shared" si="22"/>
        <v>0</v>
      </c>
      <c r="Q22" s="27">
        <f>ROUND(Master!T21/30*'April-09'!I22,0)</f>
        <v>0</v>
      </c>
      <c r="R22" s="27">
        <f t="shared" si="23"/>
        <v>0</v>
      </c>
      <c r="S22" s="27">
        <f t="shared" si="8"/>
        <v>0</v>
      </c>
      <c r="T22" s="27">
        <f>+Master!AQ21</f>
        <v>0</v>
      </c>
      <c r="U22" s="27">
        <f t="shared" si="9"/>
        <v>0</v>
      </c>
      <c r="V22" s="27">
        <f t="shared" si="10"/>
        <v>0</v>
      </c>
      <c r="W22" s="27"/>
      <c r="X22" s="27">
        <f t="shared" si="24"/>
        <v>0</v>
      </c>
      <c r="Y22" s="15"/>
      <c r="Z22" s="27">
        <f t="shared" si="25"/>
        <v>0</v>
      </c>
      <c r="AA22" s="27">
        <f>+'Feb-10'!AB22</f>
        <v>0</v>
      </c>
      <c r="AB22" s="27">
        <f t="shared" si="26"/>
        <v>0</v>
      </c>
    </row>
    <row r="23" spans="1:28" ht="19.5" customHeight="1">
      <c r="A23" s="15">
        <f t="shared" si="15"/>
        <v>18</v>
      </c>
      <c r="B23" s="26">
        <f>+Master!B22</f>
        <v>0</v>
      </c>
      <c r="C23" s="26">
        <f>+Master!C22</f>
        <v>0</v>
      </c>
      <c r="D23" s="26">
        <f>+Master!D22</f>
        <v>0</v>
      </c>
      <c r="E23" s="15"/>
      <c r="F23" s="15"/>
      <c r="G23" s="15"/>
      <c r="H23" s="15"/>
      <c r="I23" s="15">
        <f t="shared" si="14"/>
        <v>0</v>
      </c>
      <c r="J23" s="27">
        <f t="shared" si="16"/>
        <v>0</v>
      </c>
      <c r="K23" s="27">
        <f t="shared" si="17"/>
        <v>0</v>
      </c>
      <c r="L23" s="27">
        <f t="shared" si="18"/>
        <v>0</v>
      </c>
      <c r="M23" s="27">
        <f t="shared" si="19"/>
        <v>0</v>
      </c>
      <c r="N23" s="27">
        <f t="shared" si="20"/>
        <v>0</v>
      </c>
      <c r="O23" s="27">
        <f t="shared" si="21"/>
        <v>0</v>
      </c>
      <c r="P23" s="27">
        <f t="shared" si="22"/>
        <v>0</v>
      </c>
      <c r="Q23" s="27">
        <f>ROUND(Master!T22/30*'April-09'!I23,0)</f>
        <v>0</v>
      </c>
      <c r="R23" s="27">
        <f t="shared" si="23"/>
        <v>0</v>
      </c>
      <c r="S23" s="27">
        <f t="shared" si="8"/>
        <v>0</v>
      </c>
      <c r="T23" s="27">
        <f>+Master!AQ22</f>
        <v>0</v>
      </c>
      <c r="U23" s="27">
        <f t="shared" si="9"/>
        <v>0</v>
      </c>
      <c r="V23" s="27">
        <f t="shared" si="10"/>
        <v>0</v>
      </c>
      <c r="W23" s="27"/>
      <c r="X23" s="27">
        <f t="shared" si="24"/>
        <v>0</v>
      </c>
      <c r="Y23" s="15"/>
      <c r="Z23" s="27">
        <f t="shared" si="25"/>
        <v>0</v>
      </c>
      <c r="AA23" s="27">
        <f>+'Feb-10'!AB23</f>
        <v>0</v>
      </c>
      <c r="AB23" s="27">
        <f t="shared" si="26"/>
        <v>0</v>
      </c>
    </row>
    <row r="24" spans="1:28" ht="19.5" customHeight="1">
      <c r="A24" s="15">
        <f t="shared" si="15"/>
        <v>19</v>
      </c>
      <c r="B24" s="26">
        <f>+Master!B23</f>
        <v>0</v>
      </c>
      <c r="C24" s="26">
        <f>+Master!C23</f>
        <v>0</v>
      </c>
      <c r="D24" s="26">
        <f>+Master!D23</f>
        <v>0</v>
      </c>
      <c r="E24" s="15"/>
      <c r="F24" s="15"/>
      <c r="G24" s="15"/>
      <c r="H24" s="15"/>
      <c r="I24" s="15">
        <f t="shared" si="14"/>
        <v>0</v>
      </c>
      <c r="J24" s="27">
        <f t="shared" si="16"/>
        <v>0</v>
      </c>
      <c r="K24" s="27">
        <f t="shared" si="17"/>
        <v>0</v>
      </c>
      <c r="L24" s="27">
        <f t="shared" si="18"/>
        <v>0</v>
      </c>
      <c r="M24" s="27">
        <f t="shared" si="19"/>
        <v>0</v>
      </c>
      <c r="N24" s="27">
        <f t="shared" si="20"/>
        <v>0</v>
      </c>
      <c r="O24" s="27">
        <f t="shared" si="21"/>
        <v>0</v>
      </c>
      <c r="P24" s="27">
        <f t="shared" si="22"/>
        <v>0</v>
      </c>
      <c r="Q24" s="27">
        <f>ROUND(Master!T23/30*'April-09'!I24,0)</f>
        <v>0</v>
      </c>
      <c r="R24" s="27">
        <f t="shared" si="23"/>
        <v>0</v>
      </c>
      <c r="S24" s="27">
        <f t="shared" si="8"/>
        <v>0</v>
      </c>
      <c r="T24" s="27">
        <f>+Master!AQ23</f>
        <v>0</v>
      </c>
      <c r="U24" s="27">
        <f t="shared" si="9"/>
        <v>0</v>
      </c>
      <c r="V24" s="27">
        <f t="shared" si="10"/>
        <v>0</v>
      </c>
      <c r="W24" s="27"/>
      <c r="X24" s="27">
        <f t="shared" si="24"/>
        <v>0</v>
      </c>
      <c r="Y24" s="15"/>
      <c r="Z24" s="27">
        <f t="shared" si="25"/>
        <v>0</v>
      </c>
      <c r="AA24" s="27">
        <f>+'Feb-10'!AB24</f>
        <v>0</v>
      </c>
      <c r="AB24" s="27">
        <f t="shared" si="26"/>
        <v>0</v>
      </c>
    </row>
    <row r="25" spans="1:28" ht="19.5" customHeight="1">
      <c r="A25" s="15">
        <f t="shared" si="15"/>
        <v>20</v>
      </c>
      <c r="B25" s="26">
        <f>+Master!B24</f>
        <v>0</v>
      </c>
      <c r="C25" s="26">
        <f>+Master!C24</f>
        <v>0</v>
      </c>
      <c r="D25" s="26">
        <f>+Master!D24</f>
        <v>0</v>
      </c>
      <c r="E25" s="15"/>
      <c r="F25" s="15"/>
      <c r="G25" s="15"/>
      <c r="H25" s="15"/>
      <c r="I25" s="15">
        <f t="shared" si="14"/>
        <v>0</v>
      </c>
      <c r="J25" s="27">
        <f t="shared" si="16"/>
        <v>0</v>
      </c>
      <c r="K25" s="27">
        <f t="shared" si="17"/>
        <v>0</v>
      </c>
      <c r="L25" s="27">
        <f t="shared" si="18"/>
        <v>0</v>
      </c>
      <c r="M25" s="27">
        <f t="shared" si="19"/>
        <v>0</v>
      </c>
      <c r="N25" s="27">
        <f t="shared" si="20"/>
        <v>0</v>
      </c>
      <c r="O25" s="27">
        <f t="shared" si="21"/>
        <v>0</v>
      </c>
      <c r="P25" s="27">
        <f t="shared" si="22"/>
        <v>0</v>
      </c>
      <c r="Q25" s="27">
        <f>ROUND(Master!T24/30*'April-09'!I25,0)</f>
        <v>0</v>
      </c>
      <c r="R25" s="27">
        <f t="shared" si="23"/>
        <v>0</v>
      </c>
      <c r="S25" s="27">
        <f t="shared" si="8"/>
        <v>0</v>
      </c>
      <c r="T25" s="27">
        <f>+Master!AQ24</f>
        <v>0</v>
      </c>
      <c r="U25" s="27">
        <f t="shared" si="9"/>
        <v>0</v>
      </c>
      <c r="V25" s="27">
        <f t="shared" si="10"/>
        <v>0</v>
      </c>
      <c r="W25" s="27"/>
      <c r="X25" s="27">
        <f t="shared" si="24"/>
        <v>0</v>
      </c>
      <c r="Y25" s="15"/>
      <c r="Z25" s="27">
        <f t="shared" si="25"/>
        <v>0</v>
      </c>
      <c r="AA25" s="27">
        <f>+'Feb-10'!AB25</f>
        <v>0</v>
      </c>
      <c r="AB25" s="27">
        <f t="shared" si="26"/>
        <v>0</v>
      </c>
    </row>
    <row r="26" spans="1:28" ht="19.5" customHeight="1">
      <c r="A26" s="15">
        <f t="shared" si="15"/>
        <v>21</v>
      </c>
      <c r="B26" s="26">
        <f>+Master!B25</f>
        <v>0</v>
      </c>
      <c r="C26" s="26">
        <f>+Master!C25</f>
        <v>0</v>
      </c>
      <c r="D26" s="26">
        <f>+Master!D25</f>
        <v>0</v>
      </c>
      <c r="E26" s="15"/>
      <c r="F26" s="15"/>
      <c r="G26" s="15"/>
      <c r="H26" s="15"/>
      <c r="I26" s="15">
        <f t="shared" si="14"/>
        <v>0</v>
      </c>
      <c r="J26" s="27">
        <f>ROUND(Q26*25%,0)</f>
        <v>0</v>
      </c>
      <c r="K26" s="27">
        <f>ROUND(Q26*20%,0)</f>
        <v>0</v>
      </c>
      <c r="L26" s="27">
        <f>ROUND(Q26*2%,0)</f>
        <v>0</v>
      </c>
      <c r="M26" s="27">
        <f>ROUND(Q26*2%,0)</f>
        <v>0</v>
      </c>
      <c r="N26" s="27">
        <f>ROUND(Q26*6%,0)</f>
        <v>0</v>
      </c>
      <c r="O26" s="27">
        <f>ROUND(Q26*35%,0)</f>
        <v>0</v>
      </c>
      <c r="P26" s="27">
        <f>ROUND(Q26*10%,0)</f>
        <v>0</v>
      </c>
      <c r="Q26" s="27">
        <f>ROUND(Master!T25/30*'Mar-10'!E26,0)</f>
        <v>0</v>
      </c>
      <c r="R26" s="27">
        <f t="shared" si="23"/>
        <v>0</v>
      </c>
      <c r="S26" s="27">
        <f t="shared" si="8"/>
        <v>0</v>
      </c>
      <c r="T26" s="27">
        <f>+Master!AQ25</f>
        <v>0</v>
      </c>
      <c r="U26" s="27">
        <f t="shared" si="9"/>
        <v>0</v>
      </c>
      <c r="V26" s="27">
        <f t="shared" si="10"/>
        <v>0</v>
      </c>
      <c r="W26" s="27"/>
      <c r="X26" s="27">
        <f>+V26-W26</f>
        <v>0</v>
      </c>
      <c r="Y26" s="15"/>
      <c r="Z26" s="27">
        <f>+X26-Y26</f>
        <v>0</v>
      </c>
      <c r="AA26" s="27">
        <f>+'Feb-10'!AB26</f>
        <v>0</v>
      </c>
      <c r="AB26" s="27">
        <f>+Z26+AA26</f>
        <v>0</v>
      </c>
    </row>
    <row r="27" spans="1:28" ht="19.5" customHeight="1">
      <c r="A27" s="15">
        <f t="shared" si="15"/>
        <v>22</v>
      </c>
      <c r="B27" s="26">
        <f>+Master!B26</f>
        <v>0</v>
      </c>
      <c r="C27" s="26">
        <f>+Master!C26</f>
        <v>0</v>
      </c>
      <c r="D27" s="26">
        <f>+Master!D26</f>
        <v>0</v>
      </c>
      <c r="E27" s="15"/>
      <c r="F27" s="15"/>
      <c r="G27" s="15"/>
      <c r="H27" s="15"/>
      <c r="I27" s="15">
        <f t="shared" si="14"/>
        <v>0</v>
      </c>
      <c r="J27" s="27">
        <f t="shared" si="16"/>
        <v>0</v>
      </c>
      <c r="K27" s="27">
        <f t="shared" si="17"/>
        <v>0</v>
      </c>
      <c r="L27" s="27">
        <f t="shared" si="18"/>
        <v>0</v>
      </c>
      <c r="M27" s="27">
        <f t="shared" si="19"/>
        <v>0</v>
      </c>
      <c r="N27" s="27">
        <f t="shared" si="20"/>
        <v>0</v>
      </c>
      <c r="O27" s="27">
        <f t="shared" si="21"/>
        <v>0</v>
      </c>
      <c r="P27" s="27">
        <f t="shared" si="22"/>
        <v>0</v>
      </c>
      <c r="Q27" s="27">
        <f>ROUND(Master!T26/30*'April-09'!I27,0)</f>
        <v>0</v>
      </c>
      <c r="R27" s="27">
        <f t="shared" si="23"/>
        <v>0</v>
      </c>
      <c r="S27" s="27">
        <f t="shared" si="8"/>
        <v>0</v>
      </c>
      <c r="T27" s="27">
        <f>+Master!AQ26</f>
        <v>0</v>
      </c>
      <c r="U27" s="27">
        <f t="shared" si="9"/>
        <v>0</v>
      </c>
      <c r="V27" s="27">
        <f t="shared" si="10"/>
        <v>0</v>
      </c>
      <c r="W27" s="27"/>
      <c r="X27" s="27">
        <f t="shared" si="24"/>
        <v>0</v>
      </c>
      <c r="Y27" s="15"/>
      <c r="Z27" s="27">
        <f t="shared" si="25"/>
        <v>0</v>
      </c>
      <c r="AA27" s="27">
        <f>+'Feb-10'!AB27</f>
        <v>0</v>
      </c>
      <c r="AB27" s="27">
        <f t="shared" si="26"/>
        <v>0</v>
      </c>
    </row>
    <row r="28" spans="1:28" ht="19.5" customHeight="1">
      <c r="A28" s="15">
        <f t="shared" si="15"/>
        <v>23</v>
      </c>
      <c r="B28" s="26">
        <f>+Master!B27</f>
        <v>0</v>
      </c>
      <c r="C28" s="26">
        <f>+Master!C27</f>
        <v>0</v>
      </c>
      <c r="D28" s="26">
        <f>+Master!D27</f>
        <v>0</v>
      </c>
      <c r="E28" s="15"/>
      <c r="F28" s="15"/>
      <c r="G28" s="15"/>
      <c r="H28" s="15"/>
      <c r="I28" s="15">
        <f t="shared" si="14"/>
        <v>0</v>
      </c>
      <c r="J28" s="27">
        <f>ROUND(Q28*25%,0)</f>
        <v>0</v>
      </c>
      <c r="K28" s="27">
        <f>ROUND(Q28*20%,0)</f>
        <v>0</v>
      </c>
      <c r="L28" s="27">
        <f>ROUND(Q28*2%,0)</f>
        <v>0</v>
      </c>
      <c r="M28" s="27">
        <f>ROUND(Q28*2%,0)</f>
        <v>0</v>
      </c>
      <c r="N28" s="27">
        <f>ROUND(Q28*6%,0)</f>
        <v>0</v>
      </c>
      <c r="O28" s="27">
        <f>ROUND(Q28*35%,0)</f>
        <v>0</v>
      </c>
      <c r="P28" s="27">
        <f>ROUND(Q28*10%,0)</f>
        <v>0</v>
      </c>
      <c r="Q28" s="27">
        <f>ROUND(Master!T27/30*'April-09'!I28,0)</f>
        <v>0</v>
      </c>
      <c r="R28" s="27">
        <f t="shared" si="23"/>
        <v>0</v>
      </c>
      <c r="S28" s="27">
        <f t="shared" si="8"/>
        <v>0</v>
      </c>
      <c r="T28" s="27">
        <f>+Master!AQ27</f>
        <v>0</v>
      </c>
      <c r="U28" s="27">
        <f t="shared" si="9"/>
        <v>0</v>
      </c>
      <c r="V28" s="27">
        <f t="shared" si="10"/>
        <v>0</v>
      </c>
      <c r="W28" s="27"/>
      <c r="X28" s="27">
        <f>+V28-W28</f>
        <v>0</v>
      </c>
      <c r="Y28" s="15"/>
      <c r="Z28" s="27">
        <f>+X28-Y28</f>
        <v>0</v>
      </c>
      <c r="AA28" s="27">
        <f>+'Feb-10'!AB28</f>
        <v>0</v>
      </c>
      <c r="AB28" s="27">
        <f>+Z28+AA28</f>
        <v>0</v>
      </c>
    </row>
    <row r="29" spans="1:28" ht="19.5" customHeight="1">
      <c r="A29" s="15">
        <f t="shared" si="15"/>
        <v>24</v>
      </c>
      <c r="B29" s="26">
        <f>+Master!B28</f>
        <v>0</v>
      </c>
      <c r="C29" s="26">
        <f>+Master!C28</f>
        <v>0</v>
      </c>
      <c r="D29" s="26">
        <f>+Master!D28</f>
        <v>0</v>
      </c>
      <c r="E29" s="15"/>
      <c r="F29" s="15"/>
      <c r="G29" s="15"/>
      <c r="H29" s="15"/>
      <c r="I29" s="15">
        <f t="shared" si="14"/>
        <v>0</v>
      </c>
      <c r="J29" s="27">
        <f t="shared" si="16"/>
        <v>0</v>
      </c>
      <c r="K29" s="27">
        <f t="shared" si="17"/>
        <v>0</v>
      </c>
      <c r="L29" s="27">
        <f t="shared" si="18"/>
        <v>0</v>
      </c>
      <c r="M29" s="27">
        <f t="shared" si="19"/>
        <v>0</v>
      </c>
      <c r="N29" s="27">
        <f t="shared" si="20"/>
        <v>0</v>
      </c>
      <c r="O29" s="27">
        <f t="shared" si="21"/>
        <v>0</v>
      </c>
      <c r="P29" s="27">
        <f t="shared" si="22"/>
        <v>0</v>
      </c>
      <c r="Q29" s="27">
        <f>ROUND(Master!T28/30*'April-09'!I29,0)</f>
        <v>0</v>
      </c>
      <c r="R29" s="27">
        <f t="shared" si="23"/>
        <v>0</v>
      </c>
      <c r="S29" s="27">
        <f t="shared" si="8"/>
        <v>0</v>
      </c>
      <c r="T29" s="27">
        <f>+Master!AQ28</f>
        <v>0</v>
      </c>
      <c r="U29" s="27">
        <f t="shared" si="9"/>
        <v>0</v>
      </c>
      <c r="V29" s="27">
        <f t="shared" si="10"/>
        <v>0</v>
      </c>
      <c r="W29" s="27"/>
      <c r="X29" s="27">
        <f t="shared" si="24"/>
        <v>0</v>
      </c>
      <c r="Y29" s="15"/>
      <c r="Z29" s="27">
        <f t="shared" si="25"/>
        <v>0</v>
      </c>
      <c r="AA29" s="27">
        <f>+'Feb-10'!AB29</f>
        <v>0</v>
      </c>
      <c r="AB29" s="27">
        <f t="shared" si="26"/>
        <v>0</v>
      </c>
    </row>
    <row r="30" spans="1:28" ht="19.5" customHeight="1">
      <c r="A30" s="15">
        <f t="shared" si="15"/>
        <v>25</v>
      </c>
      <c r="B30" s="26">
        <f>+Master!B29</f>
        <v>0</v>
      </c>
      <c r="C30" s="26">
        <f>+Master!C29</f>
        <v>0</v>
      </c>
      <c r="D30" s="26">
        <f>+Master!D29</f>
        <v>0</v>
      </c>
      <c r="E30" s="15"/>
      <c r="F30" s="15"/>
      <c r="G30" s="15"/>
      <c r="H30" s="15"/>
      <c r="I30" s="15">
        <f t="shared" si="14"/>
        <v>0</v>
      </c>
      <c r="J30" s="27">
        <f t="shared" si="16"/>
        <v>0</v>
      </c>
      <c r="K30" s="27">
        <f t="shared" si="17"/>
        <v>0</v>
      </c>
      <c r="L30" s="27">
        <f t="shared" si="18"/>
        <v>0</v>
      </c>
      <c r="M30" s="27">
        <f t="shared" si="19"/>
        <v>0</v>
      </c>
      <c r="N30" s="27">
        <f t="shared" si="20"/>
        <v>0</v>
      </c>
      <c r="O30" s="27">
        <f t="shared" si="21"/>
        <v>0</v>
      </c>
      <c r="P30" s="27">
        <f t="shared" si="22"/>
        <v>0</v>
      </c>
      <c r="Q30" s="27">
        <f>ROUND(Master!T29/30*'Mar-10'!E30,0)</f>
        <v>0</v>
      </c>
      <c r="R30" s="27">
        <f t="shared" si="23"/>
        <v>0</v>
      </c>
      <c r="S30" s="27">
        <f t="shared" si="8"/>
        <v>0</v>
      </c>
      <c r="T30" s="27">
        <f>+Master!AQ29</f>
        <v>0</v>
      </c>
      <c r="U30" s="27">
        <f t="shared" si="9"/>
        <v>0</v>
      </c>
      <c r="V30" s="27">
        <f t="shared" si="10"/>
        <v>0</v>
      </c>
      <c r="W30" s="27"/>
      <c r="X30" s="27">
        <f t="shared" si="24"/>
        <v>0</v>
      </c>
      <c r="Y30" s="15"/>
      <c r="Z30" s="27">
        <f t="shared" si="25"/>
        <v>0</v>
      </c>
      <c r="AA30" s="27">
        <f>+'Feb-10'!AB30</f>
        <v>0</v>
      </c>
      <c r="AB30" s="27">
        <f t="shared" si="26"/>
        <v>0</v>
      </c>
    </row>
    <row r="31" spans="1:28" ht="19.5" customHeight="1">
      <c r="A31" s="15">
        <f t="shared" si="15"/>
        <v>26</v>
      </c>
      <c r="B31" s="26">
        <f>+Master!B30</f>
        <v>0</v>
      </c>
      <c r="C31" s="26">
        <f>+Master!C30</f>
        <v>0</v>
      </c>
      <c r="D31" s="26">
        <f>+Master!D30</f>
        <v>0</v>
      </c>
      <c r="E31" s="15"/>
      <c r="F31" s="15"/>
      <c r="G31" s="15"/>
      <c r="H31" s="15"/>
      <c r="I31" s="15">
        <f t="shared" si="14"/>
        <v>0</v>
      </c>
      <c r="J31" s="27">
        <f t="shared" si="16"/>
        <v>0</v>
      </c>
      <c r="K31" s="27">
        <f t="shared" si="17"/>
        <v>0</v>
      </c>
      <c r="L31" s="27">
        <f t="shared" si="18"/>
        <v>0</v>
      </c>
      <c r="M31" s="27">
        <f t="shared" si="19"/>
        <v>0</v>
      </c>
      <c r="N31" s="27">
        <f t="shared" si="20"/>
        <v>0</v>
      </c>
      <c r="O31" s="27">
        <f t="shared" si="21"/>
        <v>0</v>
      </c>
      <c r="P31" s="27">
        <f t="shared" si="22"/>
        <v>0</v>
      </c>
      <c r="Q31" s="27">
        <f>ROUND(Master!T30/30*'April-09'!I31,0)</f>
        <v>0</v>
      </c>
      <c r="R31" s="27">
        <f t="shared" si="23"/>
        <v>0</v>
      </c>
      <c r="S31" s="27">
        <f t="shared" si="8"/>
        <v>0</v>
      </c>
      <c r="T31" s="27">
        <f>+Master!AQ30</f>
        <v>0</v>
      </c>
      <c r="U31" s="27">
        <f t="shared" si="9"/>
        <v>0</v>
      </c>
      <c r="V31" s="27">
        <f t="shared" si="10"/>
        <v>0</v>
      </c>
      <c r="W31" s="27"/>
      <c r="X31" s="27">
        <f t="shared" si="24"/>
        <v>0</v>
      </c>
      <c r="Y31" s="15"/>
      <c r="Z31" s="27">
        <f t="shared" si="25"/>
        <v>0</v>
      </c>
      <c r="AA31" s="27">
        <f>+'Feb-10'!AB31</f>
        <v>0</v>
      </c>
      <c r="AB31" s="27">
        <f t="shared" si="26"/>
        <v>0</v>
      </c>
    </row>
    <row r="32" spans="17:28" ht="19.5" customHeight="1">
      <c r="Q32" s="28">
        <f aca="true" t="shared" si="27" ref="Q32:AB32">SUM(Q6:Q31)</f>
        <v>0</v>
      </c>
      <c r="R32" s="28">
        <f t="shared" si="27"/>
        <v>0</v>
      </c>
      <c r="S32" s="28">
        <f t="shared" si="27"/>
        <v>0</v>
      </c>
      <c r="T32" s="28">
        <f t="shared" si="27"/>
        <v>0</v>
      </c>
      <c r="U32" s="28">
        <f t="shared" si="27"/>
        <v>0</v>
      </c>
      <c r="V32" s="28">
        <f t="shared" si="27"/>
        <v>0</v>
      </c>
      <c r="W32" s="28">
        <f t="shared" si="27"/>
        <v>0</v>
      </c>
      <c r="X32" s="28">
        <f t="shared" si="27"/>
        <v>0</v>
      </c>
      <c r="Y32" s="28">
        <f t="shared" si="27"/>
        <v>0</v>
      </c>
      <c r="Z32" s="28">
        <f t="shared" si="27"/>
        <v>0</v>
      </c>
      <c r="AA32" s="28">
        <f t="shared" si="27"/>
        <v>0</v>
      </c>
      <c r="AB32" s="28">
        <f t="shared" si="27"/>
        <v>0</v>
      </c>
    </row>
  </sheetData>
  <sheetProtection/>
  <protectedRanges>
    <protectedRange password="F5F8" sqref="Z4:AB32 A4:D31 J4:X32" name="Range1"/>
  </protectedRanges>
  <mergeCells count="1">
    <mergeCell ref="F4:H4"/>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2:AQ36"/>
  <sheetViews>
    <sheetView zoomScalePageLayoutView="0" workbookViewId="0" topLeftCell="A1">
      <pane xSplit="7" ySplit="4" topLeftCell="AR5" activePane="bottomRight" state="frozen"/>
      <selection pane="topLeft" activeCell="A1" sqref="A1"/>
      <selection pane="topRight" activeCell="H1" sqref="H1"/>
      <selection pane="bottomLeft" activeCell="A5" sqref="A5"/>
      <selection pane="bottomRight" activeCell="B5" sqref="B5"/>
    </sheetView>
  </sheetViews>
  <sheetFormatPr defaultColWidth="9.140625" defaultRowHeight="19.5" customHeight="1"/>
  <cols>
    <col min="1" max="1" width="7.00390625" style="1" bestFit="1" customWidth="1"/>
    <col min="2" max="2" width="30.28125" style="2" bestFit="1" customWidth="1"/>
    <col min="3" max="3" width="13.28125" style="2" bestFit="1" customWidth="1"/>
    <col min="4" max="4" width="15.421875" style="2" bestFit="1" customWidth="1"/>
    <col min="5" max="5" width="13.8515625" style="2" bestFit="1" customWidth="1"/>
    <col min="6" max="6" width="11.421875" style="2" bestFit="1" customWidth="1"/>
    <col min="7" max="7" width="15.140625" style="2" bestFit="1" customWidth="1"/>
    <col min="8" max="9" width="3.421875" style="2" bestFit="1" customWidth="1"/>
    <col min="10" max="10" width="7.57421875" style="2" bestFit="1" customWidth="1"/>
    <col min="11" max="11" width="7.140625" style="2" bestFit="1" customWidth="1"/>
    <col min="12" max="14" width="3.421875" style="2" bestFit="1" customWidth="1"/>
    <col min="15" max="15" width="7.140625" style="2" bestFit="1" customWidth="1"/>
    <col min="16" max="18" width="3.421875" style="2" bestFit="1" customWidth="1"/>
    <col min="19" max="19" width="7.140625" style="2" bestFit="1" customWidth="1"/>
    <col min="20" max="20" width="12.7109375" style="3" bestFit="1" customWidth="1"/>
    <col min="21" max="21" width="13.421875" style="3" bestFit="1" customWidth="1"/>
    <col min="22" max="22" width="13.28125" style="3" bestFit="1" customWidth="1"/>
    <col min="23" max="23" width="10.8515625" style="3" bestFit="1" customWidth="1"/>
    <col min="24" max="24" width="9.140625" style="3" customWidth="1"/>
    <col min="25" max="25" width="7.140625" style="3" bestFit="1" customWidth="1"/>
    <col min="26" max="26" width="10.00390625" style="3" bestFit="1" customWidth="1"/>
    <col min="27" max="28" width="11.57421875" style="3" customWidth="1"/>
    <col min="29" max="29" width="14.8515625" style="3" customWidth="1"/>
    <col min="30" max="30" width="18.00390625" style="3" bestFit="1" customWidth="1"/>
    <col min="31" max="31" width="20.28125" style="3" bestFit="1" customWidth="1"/>
    <col min="32" max="32" width="9.140625" style="3" bestFit="1" customWidth="1"/>
    <col min="33" max="33" width="5.00390625" style="3" bestFit="1" customWidth="1"/>
    <col min="34" max="34" width="5.140625" style="3" bestFit="1" customWidth="1"/>
    <col min="35" max="35" width="9.8515625" style="3" bestFit="1" customWidth="1"/>
    <col min="36" max="36" width="12.00390625" style="3" bestFit="1" customWidth="1"/>
    <col min="37" max="37" width="9.140625" style="3" bestFit="1" customWidth="1"/>
    <col min="38" max="38" width="10.57421875" style="3" bestFit="1" customWidth="1"/>
    <col min="39" max="39" width="8.140625" style="4" bestFit="1" customWidth="1"/>
    <col min="40" max="40" width="10.00390625" style="4" bestFit="1" customWidth="1"/>
    <col min="41" max="41" width="8.421875" style="3" bestFit="1" customWidth="1"/>
    <col min="42" max="42" width="9.140625" style="3" bestFit="1" customWidth="1"/>
    <col min="43" max="43" width="8.140625" style="3" bestFit="1" customWidth="1"/>
    <col min="44" max="16384" width="9.140625" style="5" customWidth="1"/>
  </cols>
  <sheetData>
    <row r="1" ht="19.5" customHeight="1" thickBot="1"/>
    <row r="2" spans="1:43" s="6" customFormat="1" ht="60.75" customHeight="1">
      <c r="A2" s="37" t="s">
        <v>15</v>
      </c>
      <c r="B2" s="37" t="s">
        <v>4</v>
      </c>
      <c r="C2" s="37" t="s">
        <v>5</v>
      </c>
      <c r="D2" s="37" t="s">
        <v>41</v>
      </c>
      <c r="E2" s="40" t="s">
        <v>42</v>
      </c>
      <c r="F2" s="40" t="s">
        <v>43</v>
      </c>
      <c r="G2" s="45" t="s">
        <v>44</v>
      </c>
      <c r="H2" s="43" t="s">
        <v>53</v>
      </c>
      <c r="I2" s="44"/>
      <c r="J2" s="44"/>
      <c r="K2" s="45"/>
      <c r="L2" s="43" t="s">
        <v>54</v>
      </c>
      <c r="M2" s="44"/>
      <c r="N2" s="44"/>
      <c r="O2" s="45"/>
      <c r="P2" s="43" t="s">
        <v>55</v>
      </c>
      <c r="Q2" s="44"/>
      <c r="R2" s="44"/>
      <c r="S2" s="45"/>
      <c r="T2" s="55" t="s">
        <v>45</v>
      </c>
      <c r="U2" s="55" t="s">
        <v>46</v>
      </c>
      <c r="V2" s="55" t="s">
        <v>47</v>
      </c>
      <c r="W2" s="62" t="s">
        <v>23</v>
      </c>
      <c r="X2" s="62" t="s">
        <v>11</v>
      </c>
      <c r="Y2" s="62" t="s">
        <v>2</v>
      </c>
      <c r="Z2" s="65" t="s">
        <v>25</v>
      </c>
      <c r="AA2" s="66"/>
      <c r="AB2" s="66"/>
      <c r="AC2" s="66"/>
      <c r="AD2" s="66"/>
      <c r="AE2" s="67"/>
      <c r="AF2" s="65" t="s">
        <v>24</v>
      </c>
      <c r="AG2" s="66"/>
      <c r="AH2" s="67"/>
      <c r="AI2" s="62" t="s">
        <v>26</v>
      </c>
      <c r="AJ2" s="62" t="s">
        <v>18</v>
      </c>
      <c r="AK2" s="62" t="s">
        <v>27</v>
      </c>
      <c r="AL2" s="62" t="s">
        <v>28</v>
      </c>
      <c r="AM2" s="62" t="s">
        <v>29</v>
      </c>
      <c r="AN2" s="62" t="s">
        <v>30</v>
      </c>
      <c r="AO2" s="62" t="s">
        <v>17</v>
      </c>
      <c r="AP2" s="62" t="s">
        <v>31</v>
      </c>
      <c r="AQ2" s="62" t="s">
        <v>32</v>
      </c>
    </row>
    <row r="3" spans="1:43" s="6" customFormat="1" ht="15" customHeight="1">
      <c r="A3" s="38"/>
      <c r="B3" s="38"/>
      <c r="C3" s="38" t="s">
        <v>5</v>
      </c>
      <c r="D3" s="38" t="s">
        <v>5</v>
      </c>
      <c r="E3" s="41"/>
      <c r="F3" s="41"/>
      <c r="G3" s="53"/>
      <c r="H3" s="46"/>
      <c r="I3" s="47"/>
      <c r="J3" s="47"/>
      <c r="K3" s="48"/>
      <c r="L3" s="46"/>
      <c r="M3" s="47"/>
      <c r="N3" s="47"/>
      <c r="O3" s="48"/>
      <c r="P3" s="46"/>
      <c r="Q3" s="47"/>
      <c r="R3" s="47"/>
      <c r="S3" s="48"/>
      <c r="T3" s="56"/>
      <c r="U3" s="56"/>
      <c r="V3" s="56"/>
      <c r="W3" s="63"/>
      <c r="X3" s="63"/>
      <c r="Y3" s="63"/>
      <c r="Z3" s="49" t="s">
        <v>39</v>
      </c>
      <c r="AA3" s="50"/>
      <c r="AB3" s="50"/>
      <c r="AC3" s="50"/>
      <c r="AD3" s="50"/>
      <c r="AE3" s="51" t="s">
        <v>40</v>
      </c>
      <c r="AF3" s="58" t="s">
        <v>35</v>
      </c>
      <c r="AG3" s="60" t="s">
        <v>36</v>
      </c>
      <c r="AH3" s="51" t="s">
        <v>37</v>
      </c>
      <c r="AI3" s="63"/>
      <c r="AJ3" s="63"/>
      <c r="AK3" s="63"/>
      <c r="AL3" s="63"/>
      <c r="AM3" s="63"/>
      <c r="AN3" s="63"/>
      <c r="AO3" s="63"/>
      <c r="AP3" s="63"/>
      <c r="AQ3" s="63"/>
    </row>
    <row r="4" spans="1:43" s="6" customFormat="1" ht="45.75" thickBot="1">
      <c r="A4" s="39"/>
      <c r="B4" s="39"/>
      <c r="C4" s="39" t="s">
        <v>5</v>
      </c>
      <c r="D4" s="39" t="s">
        <v>5</v>
      </c>
      <c r="E4" s="42"/>
      <c r="F4" s="42"/>
      <c r="G4" s="54"/>
      <c r="H4" s="22" t="s">
        <v>50</v>
      </c>
      <c r="I4" s="22" t="s">
        <v>52</v>
      </c>
      <c r="J4" s="22" t="s">
        <v>57</v>
      </c>
      <c r="K4" s="22" t="s">
        <v>56</v>
      </c>
      <c r="L4" s="22" t="s">
        <v>50</v>
      </c>
      <c r="M4" s="22" t="s">
        <v>52</v>
      </c>
      <c r="N4" s="22" t="s">
        <v>51</v>
      </c>
      <c r="O4" s="22" t="s">
        <v>56</v>
      </c>
      <c r="P4" s="22" t="s">
        <v>50</v>
      </c>
      <c r="Q4" s="22" t="s">
        <v>52</v>
      </c>
      <c r="R4" s="22" t="s">
        <v>51</v>
      </c>
      <c r="S4" s="22" t="s">
        <v>56</v>
      </c>
      <c r="T4" s="57"/>
      <c r="U4" s="57"/>
      <c r="V4" s="57"/>
      <c r="W4" s="64"/>
      <c r="X4" s="64"/>
      <c r="Y4" s="64"/>
      <c r="Z4" s="17" t="s">
        <v>38</v>
      </c>
      <c r="AA4" s="18" t="s">
        <v>60</v>
      </c>
      <c r="AB4" s="18" t="s">
        <v>58</v>
      </c>
      <c r="AC4" s="18" t="s">
        <v>59</v>
      </c>
      <c r="AD4" s="18" t="s">
        <v>61</v>
      </c>
      <c r="AE4" s="52"/>
      <c r="AF4" s="59"/>
      <c r="AG4" s="61"/>
      <c r="AH4" s="52"/>
      <c r="AI4" s="64"/>
      <c r="AJ4" s="64"/>
      <c r="AK4" s="64"/>
      <c r="AL4" s="64"/>
      <c r="AM4" s="64"/>
      <c r="AN4" s="64"/>
      <c r="AO4" s="64"/>
      <c r="AP4" s="64"/>
      <c r="AQ4" s="64"/>
    </row>
    <row r="5" spans="1:43" ht="19.5" customHeight="1">
      <c r="A5" s="7">
        <v>1</v>
      </c>
      <c r="B5" s="8"/>
      <c r="C5" s="8"/>
      <c r="D5" s="8"/>
      <c r="E5" s="19"/>
      <c r="F5" s="20"/>
      <c r="G5" s="21"/>
      <c r="H5" s="31"/>
      <c r="I5" s="31"/>
      <c r="J5" s="32"/>
      <c r="K5" s="33">
        <f>SUM(H5:J5)</f>
        <v>0</v>
      </c>
      <c r="L5" s="31">
        <f>+'April-09'!F6+'May-09'!F6+'June-09'!F6+'July-09'!F6+'Aug-09'!F6+'Sep-09'!F6+'Oct-09'!F6+'Nov-09'!F6+'Dec-09'!F6+'Jan-10'!F6+'Feb-10'!F6+'Mar-10'!F6</f>
        <v>0</v>
      </c>
      <c r="M5" s="31">
        <f>+'April-09'!G6+'May-09'!G6+'June-09'!G6+'July-09'!G6+'Aug-09'!G6+'Sep-09'!G6+'Oct-09'!G6+'Nov-09'!G6+'Dec-09'!G6+'Jan-10'!G6+'Feb-10'!G6+'Mar-10'!G6</f>
        <v>0</v>
      </c>
      <c r="N5" s="31">
        <f>+'April-09'!H6+'May-09'!H6+'June-09'!H6+'July-09'!H6+'Aug-09'!H6+'Sep-09'!H6+'Oct-09'!H6+'Nov-09'!H6+'Dec-09'!H6+'Jan-10'!H6+'Feb-10'!H6+'Mar-10'!H6</f>
        <v>0</v>
      </c>
      <c r="O5" s="33">
        <f>SUM(L5:N5)</f>
        <v>0</v>
      </c>
      <c r="P5" s="32">
        <f>H5-L5</f>
        <v>0</v>
      </c>
      <c r="Q5" s="32">
        <f>I5-M5</f>
        <v>0</v>
      </c>
      <c r="R5" s="32">
        <f>J5-N5</f>
        <v>0</v>
      </c>
      <c r="S5" s="33">
        <f>SUM(P5:R5)</f>
        <v>0</v>
      </c>
      <c r="T5" s="9"/>
      <c r="U5" s="9"/>
      <c r="V5" s="9">
        <f>+T5+U5</f>
        <v>0</v>
      </c>
      <c r="W5" s="10">
        <f>(V5*12)</f>
        <v>0</v>
      </c>
      <c r="X5" s="10">
        <f>+W5*25%*24%</f>
        <v>0</v>
      </c>
      <c r="Y5" s="10">
        <f aca="true" t="shared" si="0" ref="Y5:Y30">IF(W5&lt;=3000,0,IF(W5&lt;=42000,720,IF(W5&lt;=60000,1440,IF(W5&lt;=120000,2100,2500))))</f>
        <v>0</v>
      </c>
      <c r="Z5" s="10"/>
      <c r="AA5" s="10">
        <f aca="true" t="shared" si="1" ref="AA5:AA30">+W5*20%</f>
        <v>0</v>
      </c>
      <c r="AB5" s="10">
        <f aca="true" t="shared" si="2" ref="AB5:AB30">+W5*50%</f>
        <v>0</v>
      </c>
      <c r="AC5" s="10">
        <f aca="true" t="shared" si="3" ref="AC5:AC30">+(Z5*12)-(W5*0.025)</f>
        <v>0</v>
      </c>
      <c r="AD5" s="14">
        <f aca="true" t="shared" si="4" ref="AD5:AD30">IF(AND(AA5&lt;AB5,AA5&lt;AC5),AA5,IF(AND(AB5&lt;AC5,AB5&lt;AA5),AB5,AC5))</f>
        <v>0</v>
      </c>
      <c r="AE5" s="10">
        <f aca="true" t="shared" si="5" ref="AE5:AE30">IF(W5*2%&lt;9600,W5*2%,9600)</f>
        <v>0</v>
      </c>
      <c r="AF5" s="10">
        <f aca="true" t="shared" si="6" ref="AF5:AF19">IF(X5&gt;=100000,100000,X5)</f>
        <v>0</v>
      </c>
      <c r="AG5" s="10"/>
      <c r="AH5" s="10"/>
      <c r="AI5" s="10">
        <f aca="true" t="shared" si="7" ref="AI5:AI30">SUM(AE5:AH5)+IF(AC5&lt;0,0,AC5)</f>
        <v>0</v>
      </c>
      <c r="AJ5" s="10">
        <f aca="true" t="shared" si="8" ref="AJ5:AJ30">+W5-AI5-Y5</f>
        <v>0</v>
      </c>
      <c r="AK5" s="10">
        <f aca="true" t="shared" si="9" ref="AK5:AK30">IF(AND((AJ5&gt;150000),(AJ5&lt;=300001)),(AJ5*10%-15000),IF(AND((AJ5&gt;300000),(AJ5&lt;=500001)),(AJ5*20%-45000),IF(AND(AJ5&gt;500000),(AJ5*30%-95000),0)))</f>
        <v>0</v>
      </c>
      <c r="AL5" s="10">
        <f aca="true" t="shared" si="10" ref="AL5:AL30">IF(AJ5&gt;1000000,AK5*10%,AK5*0%)</f>
        <v>0</v>
      </c>
      <c r="AM5" s="10">
        <f aca="true" t="shared" si="11" ref="AM5:AM30">(AK5+AL5)*3%</f>
        <v>0</v>
      </c>
      <c r="AN5" s="11">
        <f aca="true" t="shared" si="12" ref="AN5:AN30">ROUND(SUM(AK5:AM5),0)</f>
        <v>0</v>
      </c>
      <c r="AO5" s="15">
        <f aca="true" t="shared" si="13" ref="AO5:AO30">ROUND(IF(AN5&gt;=10000,AN5/12,0),0)</f>
        <v>0</v>
      </c>
      <c r="AP5" s="10">
        <f aca="true" t="shared" si="14" ref="AP5:AP30">+AO5*11</f>
        <v>0</v>
      </c>
      <c r="AQ5" s="16">
        <f aca="true" t="shared" si="15" ref="AQ5:AQ30">+AN5-AP5</f>
        <v>0</v>
      </c>
    </row>
    <row r="6" spans="1:43" ht="19.5" customHeight="1">
      <c r="A6" s="7">
        <f>+A5+1</f>
        <v>2</v>
      </c>
      <c r="B6" s="8"/>
      <c r="C6" s="8"/>
      <c r="D6" s="8"/>
      <c r="E6" s="19"/>
      <c r="F6" s="20"/>
      <c r="G6" s="21"/>
      <c r="H6" s="32"/>
      <c r="I6" s="32"/>
      <c r="J6" s="32"/>
      <c r="K6" s="33">
        <f aca="true" t="shared" si="16" ref="K6:K30">SUM(H6:J6)</f>
        <v>0</v>
      </c>
      <c r="L6" s="31">
        <f>+'April-09'!F7+'May-09'!F7+'June-09'!F7+'July-09'!F7+'Aug-09'!F7+'Sep-09'!F7+'Oct-09'!F7+'Nov-09'!F7+'Dec-09'!F7+'Jan-10'!F7+'Feb-10'!F7+'Mar-10'!F7</f>
        <v>0</v>
      </c>
      <c r="M6" s="31">
        <f>+'April-09'!G7+'May-09'!G7+'June-09'!G7+'July-09'!G7+'Aug-09'!G7+'Sep-09'!G7+'Oct-09'!G7+'Nov-09'!G7+'Dec-09'!G7+'Jan-10'!G7+'Feb-10'!G7+'Mar-10'!G7</f>
        <v>0</v>
      </c>
      <c r="N6" s="31">
        <f>+'April-09'!H7+'May-09'!H7+'June-09'!H7+'July-09'!H7+'Aug-09'!H7+'Sep-09'!H7+'Oct-09'!H7+'Nov-09'!H7+'Dec-09'!H7+'Jan-10'!H7+'Feb-10'!H7+'Mar-10'!H7</f>
        <v>0</v>
      </c>
      <c r="O6" s="33">
        <f aca="true" t="shared" si="17" ref="O6:O30">SUM(L6:N6)</f>
        <v>0</v>
      </c>
      <c r="P6" s="32">
        <f aca="true" t="shared" si="18" ref="P6:P30">H6-L6</f>
        <v>0</v>
      </c>
      <c r="Q6" s="32">
        <f aca="true" t="shared" si="19" ref="Q6:Q30">I6-M6</f>
        <v>0</v>
      </c>
      <c r="R6" s="32">
        <f aca="true" t="shared" si="20" ref="R6:R30">J6-N6</f>
        <v>0</v>
      </c>
      <c r="S6" s="33">
        <f aca="true" t="shared" si="21" ref="S6:S30">SUM(P6:R6)</f>
        <v>0</v>
      </c>
      <c r="T6" s="9"/>
      <c r="U6" s="9"/>
      <c r="V6" s="9">
        <f aca="true" t="shared" si="22" ref="V6:V30">+T6+U6</f>
        <v>0</v>
      </c>
      <c r="W6" s="10">
        <f aca="true" t="shared" si="23" ref="W6:W30">(V6*12)</f>
        <v>0</v>
      </c>
      <c r="X6" s="10">
        <f aca="true" t="shared" si="24" ref="X6:X19">+W6*25%*24%</f>
        <v>0</v>
      </c>
      <c r="Y6" s="10">
        <f t="shared" si="0"/>
        <v>0</v>
      </c>
      <c r="Z6" s="10"/>
      <c r="AA6" s="10">
        <f t="shared" si="1"/>
        <v>0</v>
      </c>
      <c r="AB6" s="10">
        <f t="shared" si="2"/>
        <v>0</v>
      </c>
      <c r="AC6" s="10">
        <f t="shared" si="3"/>
        <v>0</v>
      </c>
      <c r="AD6" s="14">
        <f t="shared" si="4"/>
        <v>0</v>
      </c>
      <c r="AE6" s="10">
        <f t="shared" si="5"/>
        <v>0</v>
      </c>
      <c r="AF6" s="10">
        <f t="shared" si="6"/>
        <v>0</v>
      </c>
      <c r="AG6" s="10"/>
      <c r="AH6" s="10"/>
      <c r="AI6" s="10">
        <f t="shared" si="7"/>
        <v>0</v>
      </c>
      <c r="AJ6" s="10">
        <f t="shared" si="8"/>
        <v>0</v>
      </c>
      <c r="AK6" s="10">
        <f t="shared" si="9"/>
        <v>0</v>
      </c>
      <c r="AL6" s="10">
        <f t="shared" si="10"/>
        <v>0</v>
      </c>
      <c r="AM6" s="10">
        <f t="shared" si="11"/>
        <v>0</v>
      </c>
      <c r="AN6" s="11">
        <f t="shared" si="12"/>
        <v>0</v>
      </c>
      <c r="AO6" s="15">
        <f t="shared" si="13"/>
        <v>0</v>
      </c>
      <c r="AP6" s="10">
        <f t="shared" si="14"/>
        <v>0</v>
      </c>
      <c r="AQ6" s="16">
        <f t="shared" si="15"/>
        <v>0</v>
      </c>
    </row>
    <row r="7" spans="1:43" ht="19.5" customHeight="1">
      <c r="A7" s="7">
        <f aca="true" t="shared" si="25" ref="A7:A30">+A6+1</f>
        <v>3</v>
      </c>
      <c r="B7" s="8"/>
      <c r="C7" s="8"/>
      <c r="D7" s="8"/>
      <c r="E7" s="19"/>
      <c r="F7" s="20"/>
      <c r="G7" s="21"/>
      <c r="H7" s="32"/>
      <c r="I7" s="32"/>
      <c r="J7" s="32"/>
      <c r="K7" s="33">
        <f t="shared" si="16"/>
        <v>0</v>
      </c>
      <c r="L7" s="31">
        <f>+'April-09'!F8+'May-09'!F8+'June-09'!F8+'July-09'!F8+'Aug-09'!F8+'Sep-09'!F8+'Oct-09'!F8+'Nov-09'!F8+'Dec-09'!F8+'Jan-10'!F8+'Feb-10'!F8+'Mar-10'!F8</f>
        <v>0</v>
      </c>
      <c r="M7" s="31">
        <f>+'April-09'!G8+'May-09'!G8+'June-09'!G8+'July-09'!G8+'Aug-09'!G8+'Sep-09'!G8+'Oct-09'!G8+'Nov-09'!G8+'Dec-09'!G8+'Jan-10'!G8+'Feb-10'!G8+'Mar-10'!G8</f>
        <v>0</v>
      </c>
      <c r="N7" s="31">
        <f>+'April-09'!H8+'May-09'!H8+'June-09'!H8+'July-09'!H8+'Aug-09'!H8+'Sep-09'!H8+'Oct-09'!H8+'Nov-09'!H8+'Dec-09'!H8+'Jan-10'!H8+'Feb-10'!H8+'Mar-10'!H8</f>
        <v>0</v>
      </c>
      <c r="O7" s="33">
        <f t="shared" si="17"/>
        <v>0</v>
      </c>
      <c r="P7" s="32">
        <f t="shared" si="18"/>
        <v>0</v>
      </c>
      <c r="Q7" s="32">
        <f t="shared" si="19"/>
        <v>0</v>
      </c>
      <c r="R7" s="32">
        <f t="shared" si="20"/>
        <v>0</v>
      </c>
      <c r="S7" s="33">
        <f t="shared" si="21"/>
        <v>0</v>
      </c>
      <c r="T7" s="9"/>
      <c r="U7" s="9"/>
      <c r="V7" s="9">
        <f t="shared" si="22"/>
        <v>0</v>
      </c>
      <c r="W7" s="10">
        <f t="shared" si="23"/>
        <v>0</v>
      </c>
      <c r="X7" s="10">
        <f t="shared" si="24"/>
        <v>0</v>
      </c>
      <c r="Y7" s="10">
        <f t="shared" si="0"/>
        <v>0</v>
      </c>
      <c r="Z7" s="10"/>
      <c r="AA7" s="10">
        <f t="shared" si="1"/>
        <v>0</v>
      </c>
      <c r="AB7" s="10">
        <f t="shared" si="2"/>
        <v>0</v>
      </c>
      <c r="AC7" s="10">
        <f t="shared" si="3"/>
        <v>0</v>
      </c>
      <c r="AD7" s="14">
        <f t="shared" si="4"/>
        <v>0</v>
      </c>
      <c r="AE7" s="10">
        <f t="shared" si="5"/>
        <v>0</v>
      </c>
      <c r="AF7" s="10">
        <f t="shared" si="6"/>
        <v>0</v>
      </c>
      <c r="AG7" s="10"/>
      <c r="AH7" s="10"/>
      <c r="AI7" s="10">
        <f t="shared" si="7"/>
        <v>0</v>
      </c>
      <c r="AJ7" s="10">
        <f t="shared" si="8"/>
        <v>0</v>
      </c>
      <c r="AK7" s="10">
        <f t="shared" si="9"/>
        <v>0</v>
      </c>
      <c r="AL7" s="10">
        <f t="shared" si="10"/>
        <v>0</v>
      </c>
      <c r="AM7" s="10">
        <f t="shared" si="11"/>
        <v>0</v>
      </c>
      <c r="AN7" s="11">
        <f t="shared" si="12"/>
        <v>0</v>
      </c>
      <c r="AO7" s="15">
        <f t="shared" si="13"/>
        <v>0</v>
      </c>
      <c r="AP7" s="10">
        <f t="shared" si="14"/>
        <v>0</v>
      </c>
      <c r="AQ7" s="16">
        <f t="shared" si="15"/>
        <v>0</v>
      </c>
    </row>
    <row r="8" spans="1:43" ht="19.5" customHeight="1">
      <c r="A8" s="7">
        <f t="shared" si="25"/>
        <v>4</v>
      </c>
      <c r="B8" s="8"/>
      <c r="C8" s="8"/>
      <c r="D8" s="8"/>
      <c r="E8" s="19"/>
      <c r="F8" s="20"/>
      <c r="G8" s="21"/>
      <c r="H8" s="32"/>
      <c r="I8" s="32"/>
      <c r="J8" s="32"/>
      <c r="K8" s="33">
        <f t="shared" si="16"/>
        <v>0</v>
      </c>
      <c r="L8" s="31">
        <f>+'April-09'!F9+'May-09'!F9+'June-09'!F9+'July-09'!F9+'Aug-09'!F9+'Sep-09'!F9+'Oct-09'!F9+'Nov-09'!F9+'Dec-09'!F9+'Jan-10'!F9+'Feb-10'!F9+'Mar-10'!F9</f>
        <v>0</v>
      </c>
      <c r="M8" s="31">
        <f>+'April-09'!G9+'May-09'!G9+'June-09'!G9+'July-09'!G9+'Aug-09'!G9+'Sep-09'!G9+'Oct-09'!G9+'Nov-09'!G9+'Dec-09'!G9+'Jan-10'!G9+'Feb-10'!G9+'Mar-10'!G9</f>
        <v>0</v>
      </c>
      <c r="N8" s="31">
        <f>+'April-09'!H9+'May-09'!H9+'June-09'!H9+'July-09'!H9+'Aug-09'!H9+'Sep-09'!H9+'Oct-09'!H9+'Nov-09'!H9+'Dec-09'!H9+'Jan-10'!H9+'Feb-10'!H9+'Mar-10'!H9</f>
        <v>0</v>
      </c>
      <c r="O8" s="33">
        <f t="shared" si="17"/>
        <v>0</v>
      </c>
      <c r="P8" s="32">
        <f t="shared" si="18"/>
        <v>0</v>
      </c>
      <c r="Q8" s="32">
        <f t="shared" si="19"/>
        <v>0</v>
      </c>
      <c r="R8" s="32">
        <f t="shared" si="20"/>
        <v>0</v>
      </c>
      <c r="S8" s="33">
        <f t="shared" si="21"/>
        <v>0</v>
      </c>
      <c r="T8" s="9"/>
      <c r="U8" s="9"/>
      <c r="V8" s="9">
        <f t="shared" si="22"/>
        <v>0</v>
      </c>
      <c r="W8" s="10">
        <f t="shared" si="23"/>
        <v>0</v>
      </c>
      <c r="X8" s="10">
        <f t="shared" si="24"/>
        <v>0</v>
      </c>
      <c r="Y8" s="10">
        <f t="shared" si="0"/>
        <v>0</v>
      </c>
      <c r="Z8" s="10"/>
      <c r="AA8" s="10">
        <f t="shared" si="1"/>
        <v>0</v>
      </c>
      <c r="AB8" s="10">
        <f t="shared" si="2"/>
        <v>0</v>
      </c>
      <c r="AC8" s="10">
        <f t="shared" si="3"/>
        <v>0</v>
      </c>
      <c r="AD8" s="14">
        <f t="shared" si="4"/>
        <v>0</v>
      </c>
      <c r="AE8" s="10">
        <f t="shared" si="5"/>
        <v>0</v>
      </c>
      <c r="AF8" s="10">
        <f t="shared" si="6"/>
        <v>0</v>
      </c>
      <c r="AG8" s="10"/>
      <c r="AH8" s="10"/>
      <c r="AI8" s="10">
        <f t="shared" si="7"/>
        <v>0</v>
      </c>
      <c r="AJ8" s="10">
        <f t="shared" si="8"/>
        <v>0</v>
      </c>
      <c r="AK8" s="10">
        <f t="shared" si="9"/>
        <v>0</v>
      </c>
      <c r="AL8" s="10">
        <f t="shared" si="10"/>
        <v>0</v>
      </c>
      <c r="AM8" s="10">
        <f t="shared" si="11"/>
        <v>0</v>
      </c>
      <c r="AN8" s="11">
        <f t="shared" si="12"/>
        <v>0</v>
      </c>
      <c r="AO8" s="15">
        <f t="shared" si="13"/>
        <v>0</v>
      </c>
      <c r="AP8" s="10">
        <f t="shared" si="14"/>
        <v>0</v>
      </c>
      <c r="AQ8" s="16">
        <f t="shared" si="15"/>
        <v>0</v>
      </c>
    </row>
    <row r="9" spans="1:43" ht="19.5" customHeight="1">
      <c r="A9" s="7">
        <f t="shared" si="25"/>
        <v>5</v>
      </c>
      <c r="B9" s="8"/>
      <c r="C9" s="8"/>
      <c r="D9" s="8"/>
      <c r="E9" s="19"/>
      <c r="F9" s="20"/>
      <c r="G9" s="21"/>
      <c r="H9" s="32"/>
      <c r="I9" s="32"/>
      <c r="J9" s="32"/>
      <c r="K9" s="33">
        <f t="shared" si="16"/>
        <v>0</v>
      </c>
      <c r="L9" s="31">
        <f>+'April-09'!F10+'May-09'!F10+'June-09'!F10+'July-09'!F10+'Aug-09'!F10+'Sep-09'!F10+'Oct-09'!F10+'Nov-09'!F10+'Dec-09'!F10+'Jan-10'!F10+'Feb-10'!F10+'Mar-10'!F10</f>
        <v>0</v>
      </c>
      <c r="M9" s="31">
        <f>+'April-09'!G10+'May-09'!G10+'June-09'!G10+'July-09'!G10+'Aug-09'!G10+'Sep-09'!G10+'Oct-09'!G10+'Nov-09'!G10+'Dec-09'!G10+'Jan-10'!G10+'Feb-10'!G10+'Mar-10'!G10</f>
        <v>0</v>
      </c>
      <c r="N9" s="31">
        <f>+'April-09'!H10+'May-09'!H10+'June-09'!H10+'July-09'!H10+'Aug-09'!H10+'Sep-09'!H10+'Oct-09'!H10+'Nov-09'!H10+'Dec-09'!H10+'Jan-10'!H10+'Feb-10'!H10+'Mar-10'!H10</f>
        <v>0</v>
      </c>
      <c r="O9" s="33">
        <f t="shared" si="17"/>
        <v>0</v>
      </c>
      <c r="P9" s="32">
        <f t="shared" si="18"/>
        <v>0</v>
      </c>
      <c r="Q9" s="32">
        <f t="shared" si="19"/>
        <v>0</v>
      </c>
      <c r="R9" s="32">
        <f t="shared" si="20"/>
        <v>0</v>
      </c>
      <c r="S9" s="33">
        <f t="shared" si="21"/>
        <v>0</v>
      </c>
      <c r="T9" s="9"/>
      <c r="U9" s="9"/>
      <c r="V9" s="9">
        <f t="shared" si="22"/>
        <v>0</v>
      </c>
      <c r="W9" s="10">
        <f t="shared" si="23"/>
        <v>0</v>
      </c>
      <c r="X9" s="10">
        <f t="shared" si="24"/>
        <v>0</v>
      </c>
      <c r="Y9" s="10">
        <f t="shared" si="0"/>
        <v>0</v>
      </c>
      <c r="Z9" s="10"/>
      <c r="AA9" s="10">
        <f t="shared" si="1"/>
        <v>0</v>
      </c>
      <c r="AB9" s="10">
        <f t="shared" si="2"/>
        <v>0</v>
      </c>
      <c r="AC9" s="10">
        <f t="shared" si="3"/>
        <v>0</v>
      </c>
      <c r="AD9" s="14">
        <f t="shared" si="4"/>
        <v>0</v>
      </c>
      <c r="AE9" s="10">
        <f t="shared" si="5"/>
        <v>0</v>
      </c>
      <c r="AF9" s="10">
        <f t="shared" si="6"/>
        <v>0</v>
      </c>
      <c r="AG9" s="10"/>
      <c r="AH9" s="10"/>
      <c r="AI9" s="10">
        <f t="shared" si="7"/>
        <v>0</v>
      </c>
      <c r="AJ9" s="10">
        <f t="shared" si="8"/>
        <v>0</v>
      </c>
      <c r="AK9" s="10">
        <f t="shared" si="9"/>
        <v>0</v>
      </c>
      <c r="AL9" s="10">
        <f t="shared" si="10"/>
        <v>0</v>
      </c>
      <c r="AM9" s="10">
        <f t="shared" si="11"/>
        <v>0</v>
      </c>
      <c r="AN9" s="11">
        <f t="shared" si="12"/>
        <v>0</v>
      </c>
      <c r="AO9" s="15">
        <f t="shared" si="13"/>
        <v>0</v>
      </c>
      <c r="AP9" s="10">
        <f t="shared" si="14"/>
        <v>0</v>
      </c>
      <c r="AQ9" s="16">
        <f t="shared" si="15"/>
        <v>0</v>
      </c>
    </row>
    <row r="10" spans="1:43" ht="19.5" customHeight="1">
      <c r="A10" s="7">
        <f t="shared" si="25"/>
        <v>6</v>
      </c>
      <c r="B10" s="8"/>
      <c r="C10" s="8"/>
      <c r="D10" s="8"/>
      <c r="E10" s="19"/>
      <c r="F10" s="20"/>
      <c r="G10" s="21"/>
      <c r="H10" s="32"/>
      <c r="I10" s="32"/>
      <c r="J10" s="32"/>
      <c r="K10" s="33">
        <f t="shared" si="16"/>
        <v>0</v>
      </c>
      <c r="L10" s="31">
        <f>+'April-09'!F11+'May-09'!F11+'June-09'!F11+'July-09'!F11+'Aug-09'!F11+'Sep-09'!F11+'Oct-09'!F11+'Nov-09'!F11+'Dec-09'!F11+'Jan-10'!F11+'Feb-10'!F11+'Mar-10'!F11</f>
        <v>0</v>
      </c>
      <c r="M10" s="31">
        <f>+'April-09'!G11+'May-09'!G11+'June-09'!G11+'July-09'!G11+'Aug-09'!G11+'Sep-09'!G11+'Oct-09'!G11+'Nov-09'!G11+'Dec-09'!G11+'Jan-10'!G11+'Feb-10'!G11+'Mar-10'!G11</f>
        <v>0</v>
      </c>
      <c r="N10" s="31">
        <f>+'April-09'!H11+'May-09'!H11+'June-09'!H11+'July-09'!H11+'Aug-09'!H11+'Sep-09'!H11+'Oct-09'!H11+'Nov-09'!H11+'Dec-09'!H11+'Jan-10'!H11+'Feb-10'!H11+'Mar-10'!H11</f>
        <v>0</v>
      </c>
      <c r="O10" s="33">
        <f t="shared" si="17"/>
        <v>0</v>
      </c>
      <c r="P10" s="32">
        <f t="shared" si="18"/>
        <v>0</v>
      </c>
      <c r="Q10" s="32">
        <f t="shared" si="19"/>
        <v>0</v>
      </c>
      <c r="R10" s="32">
        <f t="shared" si="20"/>
        <v>0</v>
      </c>
      <c r="S10" s="33">
        <f t="shared" si="21"/>
        <v>0</v>
      </c>
      <c r="T10" s="9"/>
      <c r="U10" s="9"/>
      <c r="V10" s="9">
        <f t="shared" si="22"/>
        <v>0</v>
      </c>
      <c r="W10" s="10">
        <f t="shared" si="23"/>
        <v>0</v>
      </c>
      <c r="X10" s="10">
        <f t="shared" si="24"/>
        <v>0</v>
      </c>
      <c r="Y10" s="10">
        <f t="shared" si="0"/>
        <v>0</v>
      </c>
      <c r="Z10" s="10"/>
      <c r="AA10" s="10">
        <f t="shared" si="1"/>
        <v>0</v>
      </c>
      <c r="AB10" s="10">
        <f t="shared" si="2"/>
        <v>0</v>
      </c>
      <c r="AC10" s="10">
        <f t="shared" si="3"/>
        <v>0</v>
      </c>
      <c r="AD10" s="14">
        <f t="shared" si="4"/>
        <v>0</v>
      </c>
      <c r="AE10" s="10">
        <f t="shared" si="5"/>
        <v>0</v>
      </c>
      <c r="AF10" s="10">
        <f t="shared" si="6"/>
        <v>0</v>
      </c>
      <c r="AG10" s="10"/>
      <c r="AH10" s="10"/>
      <c r="AI10" s="10">
        <f t="shared" si="7"/>
        <v>0</v>
      </c>
      <c r="AJ10" s="10">
        <f t="shared" si="8"/>
        <v>0</v>
      </c>
      <c r="AK10" s="10">
        <f t="shared" si="9"/>
        <v>0</v>
      </c>
      <c r="AL10" s="10">
        <f t="shared" si="10"/>
        <v>0</v>
      </c>
      <c r="AM10" s="10">
        <f t="shared" si="11"/>
        <v>0</v>
      </c>
      <c r="AN10" s="11">
        <f t="shared" si="12"/>
        <v>0</v>
      </c>
      <c r="AO10" s="15">
        <f t="shared" si="13"/>
        <v>0</v>
      </c>
      <c r="AP10" s="10">
        <f t="shared" si="14"/>
        <v>0</v>
      </c>
      <c r="AQ10" s="16">
        <f t="shared" si="15"/>
        <v>0</v>
      </c>
    </row>
    <row r="11" spans="1:43" ht="19.5" customHeight="1">
      <c r="A11" s="7">
        <f t="shared" si="25"/>
        <v>7</v>
      </c>
      <c r="B11" s="8"/>
      <c r="C11" s="8"/>
      <c r="D11" s="8"/>
      <c r="E11" s="19"/>
      <c r="F11" s="20"/>
      <c r="G11" s="21"/>
      <c r="H11" s="32"/>
      <c r="I11" s="32"/>
      <c r="J11" s="32"/>
      <c r="K11" s="33">
        <f t="shared" si="16"/>
        <v>0</v>
      </c>
      <c r="L11" s="31">
        <f>+'April-09'!F12+'May-09'!F12+'June-09'!F12+'July-09'!F12+'Aug-09'!F12+'Sep-09'!F12+'Oct-09'!F12+'Nov-09'!F12+'Dec-09'!F12+'Jan-10'!F12+'Feb-10'!F12+'Mar-10'!F12</f>
        <v>0</v>
      </c>
      <c r="M11" s="31">
        <f>+'April-09'!G12+'May-09'!G12+'June-09'!G12+'July-09'!G12+'Aug-09'!G12+'Sep-09'!G12+'Oct-09'!G12+'Nov-09'!G12+'Dec-09'!G12+'Jan-10'!G12+'Feb-10'!G12+'Mar-10'!G12</f>
        <v>0</v>
      </c>
      <c r="N11" s="31">
        <f>+'April-09'!H12+'May-09'!H12+'June-09'!H12+'July-09'!H12+'Aug-09'!H12+'Sep-09'!H12+'Oct-09'!H12+'Nov-09'!H12+'Dec-09'!H12+'Jan-10'!H12+'Feb-10'!H12+'Mar-10'!H12</f>
        <v>0</v>
      </c>
      <c r="O11" s="33">
        <f t="shared" si="17"/>
        <v>0</v>
      </c>
      <c r="P11" s="32">
        <f t="shared" si="18"/>
        <v>0</v>
      </c>
      <c r="Q11" s="32">
        <f t="shared" si="19"/>
        <v>0</v>
      </c>
      <c r="R11" s="32">
        <f t="shared" si="20"/>
        <v>0</v>
      </c>
      <c r="S11" s="33">
        <f t="shared" si="21"/>
        <v>0</v>
      </c>
      <c r="T11" s="9"/>
      <c r="U11" s="9"/>
      <c r="V11" s="9">
        <f t="shared" si="22"/>
        <v>0</v>
      </c>
      <c r="W11" s="10">
        <f t="shared" si="23"/>
        <v>0</v>
      </c>
      <c r="X11" s="10">
        <f t="shared" si="24"/>
        <v>0</v>
      </c>
      <c r="Y11" s="10">
        <f t="shared" si="0"/>
        <v>0</v>
      </c>
      <c r="Z11" s="10"/>
      <c r="AA11" s="10">
        <f t="shared" si="1"/>
        <v>0</v>
      </c>
      <c r="AB11" s="10">
        <f t="shared" si="2"/>
        <v>0</v>
      </c>
      <c r="AC11" s="10">
        <f t="shared" si="3"/>
        <v>0</v>
      </c>
      <c r="AD11" s="14">
        <f t="shared" si="4"/>
        <v>0</v>
      </c>
      <c r="AE11" s="10">
        <f t="shared" si="5"/>
        <v>0</v>
      </c>
      <c r="AF11" s="10">
        <f t="shared" si="6"/>
        <v>0</v>
      </c>
      <c r="AG11" s="10"/>
      <c r="AH11" s="10"/>
      <c r="AI11" s="10">
        <f t="shared" si="7"/>
        <v>0</v>
      </c>
      <c r="AJ11" s="10">
        <f t="shared" si="8"/>
        <v>0</v>
      </c>
      <c r="AK11" s="10">
        <f t="shared" si="9"/>
        <v>0</v>
      </c>
      <c r="AL11" s="10">
        <f t="shared" si="10"/>
        <v>0</v>
      </c>
      <c r="AM11" s="10">
        <f t="shared" si="11"/>
        <v>0</v>
      </c>
      <c r="AN11" s="11">
        <f t="shared" si="12"/>
        <v>0</v>
      </c>
      <c r="AO11" s="15">
        <f t="shared" si="13"/>
        <v>0</v>
      </c>
      <c r="AP11" s="10">
        <f t="shared" si="14"/>
        <v>0</v>
      </c>
      <c r="AQ11" s="16">
        <f t="shared" si="15"/>
        <v>0</v>
      </c>
    </row>
    <row r="12" spans="1:43" ht="19.5" customHeight="1">
      <c r="A12" s="7">
        <f t="shared" si="25"/>
        <v>8</v>
      </c>
      <c r="B12" s="8"/>
      <c r="C12" s="8"/>
      <c r="D12" s="8"/>
      <c r="E12" s="19"/>
      <c r="F12" s="20"/>
      <c r="G12" s="21"/>
      <c r="H12" s="32"/>
      <c r="I12" s="32"/>
      <c r="J12" s="32"/>
      <c r="K12" s="33">
        <f t="shared" si="16"/>
        <v>0</v>
      </c>
      <c r="L12" s="31">
        <f>+'April-09'!F13+'May-09'!F13+'June-09'!F13+'July-09'!F13+'Aug-09'!F13+'Sep-09'!F13+'Oct-09'!F13+'Nov-09'!F13+'Dec-09'!F13+'Jan-10'!F13+'Feb-10'!F13+'Mar-10'!F13</f>
        <v>0</v>
      </c>
      <c r="M12" s="31">
        <f>+'April-09'!G13+'May-09'!G13+'June-09'!G13+'July-09'!G13+'Aug-09'!G13+'Sep-09'!G13+'Oct-09'!G13+'Nov-09'!G13+'Dec-09'!G13+'Jan-10'!G13+'Feb-10'!G13+'Mar-10'!G13</f>
        <v>0</v>
      </c>
      <c r="N12" s="31">
        <f>+'April-09'!H13+'May-09'!H13+'June-09'!H13+'July-09'!H13+'Aug-09'!H13+'Sep-09'!H13+'Oct-09'!H13+'Nov-09'!H13+'Dec-09'!H13+'Jan-10'!H13+'Feb-10'!H13+'Mar-10'!H13</f>
        <v>0</v>
      </c>
      <c r="O12" s="33">
        <f t="shared" si="17"/>
        <v>0</v>
      </c>
      <c r="P12" s="32">
        <f t="shared" si="18"/>
        <v>0</v>
      </c>
      <c r="Q12" s="32">
        <f t="shared" si="19"/>
        <v>0</v>
      </c>
      <c r="R12" s="32">
        <f t="shared" si="20"/>
        <v>0</v>
      </c>
      <c r="S12" s="33">
        <f t="shared" si="21"/>
        <v>0</v>
      </c>
      <c r="T12" s="9"/>
      <c r="U12" s="9"/>
      <c r="V12" s="9">
        <f t="shared" si="22"/>
        <v>0</v>
      </c>
      <c r="W12" s="10">
        <f t="shared" si="23"/>
        <v>0</v>
      </c>
      <c r="X12" s="10">
        <f t="shared" si="24"/>
        <v>0</v>
      </c>
      <c r="Y12" s="10">
        <f t="shared" si="0"/>
        <v>0</v>
      </c>
      <c r="Z12" s="10"/>
      <c r="AA12" s="10">
        <f t="shared" si="1"/>
        <v>0</v>
      </c>
      <c r="AB12" s="10">
        <f t="shared" si="2"/>
        <v>0</v>
      </c>
      <c r="AC12" s="10">
        <f t="shared" si="3"/>
        <v>0</v>
      </c>
      <c r="AD12" s="14">
        <f t="shared" si="4"/>
        <v>0</v>
      </c>
      <c r="AE12" s="10">
        <f t="shared" si="5"/>
        <v>0</v>
      </c>
      <c r="AF12" s="10">
        <f t="shared" si="6"/>
        <v>0</v>
      </c>
      <c r="AG12" s="10"/>
      <c r="AH12" s="10"/>
      <c r="AI12" s="10">
        <f t="shared" si="7"/>
        <v>0</v>
      </c>
      <c r="AJ12" s="10">
        <f t="shared" si="8"/>
        <v>0</v>
      </c>
      <c r="AK12" s="10">
        <f t="shared" si="9"/>
        <v>0</v>
      </c>
      <c r="AL12" s="10">
        <f t="shared" si="10"/>
        <v>0</v>
      </c>
      <c r="AM12" s="10">
        <f t="shared" si="11"/>
        <v>0</v>
      </c>
      <c r="AN12" s="11">
        <f t="shared" si="12"/>
        <v>0</v>
      </c>
      <c r="AO12" s="15">
        <f t="shared" si="13"/>
        <v>0</v>
      </c>
      <c r="AP12" s="10">
        <f t="shared" si="14"/>
        <v>0</v>
      </c>
      <c r="AQ12" s="16">
        <f t="shared" si="15"/>
        <v>0</v>
      </c>
    </row>
    <row r="13" spans="1:43" ht="19.5" customHeight="1">
      <c r="A13" s="7">
        <f t="shared" si="25"/>
        <v>9</v>
      </c>
      <c r="B13" s="8"/>
      <c r="C13" s="8"/>
      <c r="D13" s="8"/>
      <c r="E13" s="19"/>
      <c r="F13" s="20"/>
      <c r="G13" s="21"/>
      <c r="H13" s="32"/>
      <c r="I13" s="32"/>
      <c r="J13" s="32"/>
      <c r="K13" s="33">
        <f t="shared" si="16"/>
        <v>0</v>
      </c>
      <c r="L13" s="31">
        <f>+'April-09'!F14+'May-09'!F14+'June-09'!F14+'July-09'!F14+'Aug-09'!F14+'Sep-09'!F14+'Oct-09'!F14+'Nov-09'!F14+'Dec-09'!F14+'Jan-10'!F14+'Feb-10'!F14+'Mar-10'!F14</f>
        <v>0</v>
      </c>
      <c r="M13" s="31">
        <f>+'April-09'!G14+'May-09'!G14+'June-09'!G14+'July-09'!G14+'Aug-09'!G14+'Sep-09'!G14+'Oct-09'!G14+'Nov-09'!G14+'Dec-09'!G14+'Jan-10'!G14+'Feb-10'!G14+'Mar-10'!G14</f>
        <v>0</v>
      </c>
      <c r="N13" s="31">
        <f>+'April-09'!H14+'May-09'!H14+'June-09'!H14+'July-09'!H14+'Aug-09'!H14+'Sep-09'!H14+'Oct-09'!H14+'Nov-09'!H14+'Dec-09'!H14+'Jan-10'!H14+'Feb-10'!H14+'Mar-10'!H14</f>
        <v>0</v>
      </c>
      <c r="O13" s="33">
        <f t="shared" si="17"/>
        <v>0</v>
      </c>
      <c r="P13" s="32">
        <f t="shared" si="18"/>
        <v>0</v>
      </c>
      <c r="Q13" s="32">
        <f t="shared" si="19"/>
        <v>0</v>
      </c>
      <c r="R13" s="32">
        <f t="shared" si="20"/>
        <v>0</v>
      </c>
      <c r="S13" s="33">
        <f t="shared" si="21"/>
        <v>0</v>
      </c>
      <c r="T13" s="9"/>
      <c r="U13" s="9"/>
      <c r="V13" s="9">
        <f t="shared" si="22"/>
        <v>0</v>
      </c>
      <c r="W13" s="10">
        <f t="shared" si="23"/>
        <v>0</v>
      </c>
      <c r="X13" s="10">
        <f t="shared" si="24"/>
        <v>0</v>
      </c>
      <c r="Y13" s="10">
        <f t="shared" si="0"/>
        <v>0</v>
      </c>
      <c r="Z13" s="10"/>
      <c r="AA13" s="10">
        <f t="shared" si="1"/>
        <v>0</v>
      </c>
      <c r="AB13" s="10">
        <f t="shared" si="2"/>
        <v>0</v>
      </c>
      <c r="AC13" s="10">
        <f t="shared" si="3"/>
        <v>0</v>
      </c>
      <c r="AD13" s="14">
        <f t="shared" si="4"/>
        <v>0</v>
      </c>
      <c r="AE13" s="10">
        <f t="shared" si="5"/>
        <v>0</v>
      </c>
      <c r="AF13" s="10">
        <f t="shared" si="6"/>
        <v>0</v>
      </c>
      <c r="AG13" s="10"/>
      <c r="AH13" s="10"/>
      <c r="AI13" s="10">
        <f t="shared" si="7"/>
        <v>0</v>
      </c>
      <c r="AJ13" s="10">
        <f t="shared" si="8"/>
        <v>0</v>
      </c>
      <c r="AK13" s="10">
        <f t="shared" si="9"/>
        <v>0</v>
      </c>
      <c r="AL13" s="10">
        <f t="shared" si="10"/>
        <v>0</v>
      </c>
      <c r="AM13" s="10">
        <f t="shared" si="11"/>
        <v>0</v>
      </c>
      <c r="AN13" s="11">
        <f t="shared" si="12"/>
        <v>0</v>
      </c>
      <c r="AO13" s="15">
        <f t="shared" si="13"/>
        <v>0</v>
      </c>
      <c r="AP13" s="10">
        <f t="shared" si="14"/>
        <v>0</v>
      </c>
      <c r="AQ13" s="16">
        <f t="shared" si="15"/>
        <v>0</v>
      </c>
    </row>
    <row r="14" spans="1:43" ht="19.5" customHeight="1">
      <c r="A14" s="7">
        <f t="shared" si="25"/>
        <v>10</v>
      </c>
      <c r="B14" s="8"/>
      <c r="C14" s="8"/>
      <c r="D14" s="8"/>
      <c r="E14" s="19"/>
      <c r="F14" s="20"/>
      <c r="G14" s="21"/>
      <c r="H14" s="32"/>
      <c r="I14" s="32"/>
      <c r="J14" s="32"/>
      <c r="K14" s="33">
        <f t="shared" si="16"/>
        <v>0</v>
      </c>
      <c r="L14" s="31">
        <f>+'April-09'!F15+'May-09'!F15+'June-09'!F15+'July-09'!F15+'Aug-09'!F15+'Sep-09'!F15+'Oct-09'!F15+'Nov-09'!F15+'Dec-09'!F15+'Jan-10'!F15+'Feb-10'!F15+'Mar-10'!F15</f>
        <v>0</v>
      </c>
      <c r="M14" s="31">
        <f>+'April-09'!G15+'May-09'!G15+'June-09'!G15+'July-09'!G15+'Aug-09'!G15+'Sep-09'!G15+'Oct-09'!G15+'Nov-09'!G15+'Dec-09'!G15+'Jan-10'!G15+'Feb-10'!G15+'Mar-10'!G15</f>
        <v>0</v>
      </c>
      <c r="N14" s="31">
        <f>+'April-09'!H15+'May-09'!H15+'June-09'!H15+'July-09'!H15+'Aug-09'!H15+'Sep-09'!H15+'Oct-09'!H15+'Nov-09'!H15+'Dec-09'!H15+'Jan-10'!H15+'Feb-10'!H15+'Mar-10'!H15</f>
        <v>0</v>
      </c>
      <c r="O14" s="33">
        <f t="shared" si="17"/>
        <v>0</v>
      </c>
      <c r="P14" s="32">
        <f t="shared" si="18"/>
        <v>0</v>
      </c>
      <c r="Q14" s="32">
        <f t="shared" si="19"/>
        <v>0</v>
      </c>
      <c r="R14" s="32">
        <f t="shared" si="20"/>
        <v>0</v>
      </c>
      <c r="S14" s="33">
        <f t="shared" si="21"/>
        <v>0</v>
      </c>
      <c r="T14" s="9"/>
      <c r="U14" s="9"/>
      <c r="V14" s="9">
        <f t="shared" si="22"/>
        <v>0</v>
      </c>
      <c r="W14" s="10">
        <f t="shared" si="23"/>
        <v>0</v>
      </c>
      <c r="X14" s="10">
        <f t="shared" si="24"/>
        <v>0</v>
      </c>
      <c r="Y14" s="10">
        <f t="shared" si="0"/>
        <v>0</v>
      </c>
      <c r="Z14" s="10"/>
      <c r="AA14" s="10">
        <f t="shared" si="1"/>
        <v>0</v>
      </c>
      <c r="AB14" s="10">
        <f t="shared" si="2"/>
        <v>0</v>
      </c>
      <c r="AC14" s="10">
        <f t="shared" si="3"/>
        <v>0</v>
      </c>
      <c r="AD14" s="14">
        <f t="shared" si="4"/>
        <v>0</v>
      </c>
      <c r="AE14" s="10">
        <f t="shared" si="5"/>
        <v>0</v>
      </c>
      <c r="AF14" s="10">
        <f t="shared" si="6"/>
        <v>0</v>
      </c>
      <c r="AG14" s="10"/>
      <c r="AH14" s="10"/>
      <c r="AI14" s="10">
        <f t="shared" si="7"/>
        <v>0</v>
      </c>
      <c r="AJ14" s="10">
        <f t="shared" si="8"/>
        <v>0</v>
      </c>
      <c r="AK14" s="10">
        <f t="shared" si="9"/>
        <v>0</v>
      </c>
      <c r="AL14" s="10">
        <f t="shared" si="10"/>
        <v>0</v>
      </c>
      <c r="AM14" s="10">
        <f t="shared" si="11"/>
        <v>0</v>
      </c>
      <c r="AN14" s="11">
        <f t="shared" si="12"/>
        <v>0</v>
      </c>
      <c r="AO14" s="15">
        <f t="shared" si="13"/>
        <v>0</v>
      </c>
      <c r="AP14" s="10">
        <f t="shared" si="14"/>
        <v>0</v>
      </c>
      <c r="AQ14" s="16">
        <f t="shared" si="15"/>
        <v>0</v>
      </c>
    </row>
    <row r="15" spans="1:43" ht="19.5" customHeight="1">
      <c r="A15" s="7">
        <f t="shared" si="25"/>
        <v>11</v>
      </c>
      <c r="B15" s="8"/>
      <c r="C15" s="8"/>
      <c r="D15" s="8"/>
      <c r="E15" s="19"/>
      <c r="F15" s="20"/>
      <c r="G15" s="21"/>
      <c r="H15" s="32"/>
      <c r="I15" s="32"/>
      <c r="J15" s="32"/>
      <c r="K15" s="33">
        <f t="shared" si="16"/>
        <v>0</v>
      </c>
      <c r="L15" s="31">
        <f>+'April-09'!F16+'May-09'!F16+'June-09'!F16+'July-09'!F16+'Aug-09'!F16+'Sep-09'!F16+'Oct-09'!F16+'Nov-09'!F16+'Dec-09'!F16+'Jan-10'!F16+'Feb-10'!F16+'Mar-10'!F16</f>
        <v>0</v>
      </c>
      <c r="M15" s="31">
        <f>+'April-09'!G16+'May-09'!G16+'June-09'!G16+'July-09'!G16+'Aug-09'!G16+'Sep-09'!G16+'Oct-09'!G16+'Nov-09'!G16+'Dec-09'!G16+'Jan-10'!G16+'Feb-10'!G16+'Mar-10'!G16</f>
        <v>0</v>
      </c>
      <c r="N15" s="31">
        <f>+'April-09'!H16+'May-09'!H16+'June-09'!H16+'July-09'!H16+'Aug-09'!H16+'Sep-09'!H16+'Oct-09'!H16+'Nov-09'!H16+'Dec-09'!H16+'Jan-10'!H16+'Feb-10'!H16+'Mar-10'!H16</f>
        <v>0</v>
      </c>
      <c r="O15" s="33">
        <f t="shared" si="17"/>
        <v>0</v>
      </c>
      <c r="P15" s="32">
        <f t="shared" si="18"/>
        <v>0</v>
      </c>
      <c r="Q15" s="32">
        <f t="shared" si="19"/>
        <v>0</v>
      </c>
      <c r="R15" s="32">
        <f t="shared" si="20"/>
        <v>0</v>
      </c>
      <c r="S15" s="33">
        <f t="shared" si="21"/>
        <v>0</v>
      </c>
      <c r="T15" s="9"/>
      <c r="U15" s="9"/>
      <c r="V15" s="9">
        <f t="shared" si="22"/>
        <v>0</v>
      </c>
      <c r="W15" s="10">
        <f t="shared" si="23"/>
        <v>0</v>
      </c>
      <c r="X15" s="10">
        <f t="shared" si="24"/>
        <v>0</v>
      </c>
      <c r="Y15" s="10">
        <f t="shared" si="0"/>
        <v>0</v>
      </c>
      <c r="Z15" s="10"/>
      <c r="AA15" s="10">
        <f t="shared" si="1"/>
        <v>0</v>
      </c>
      <c r="AB15" s="10">
        <f t="shared" si="2"/>
        <v>0</v>
      </c>
      <c r="AC15" s="10">
        <f t="shared" si="3"/>
        <v>0</v>
      </c>
      <c r="AD15" s="14">
        <f t="shared" si="4"/>
        <v>0</v>
      </c>
      <c r="AE15" s="10">
        <f t="shared" si="5"/>
        <v>0</v>
      </c>
      <c r="AF15" s="10">
        <f t="shared" si="6"/>
        <v>0</v>
      </c>
      <c r="AG15" s="10"/>
      <c r="AH15" s="10"/>
      <c r="AI15" s="10">
        <f t="shared" si="7"/>
        <v>0</v>
      </c>
      <c r="AJ15" s="10">
        <f t="shared" si="8"/>
        <v>0</v>
      </c>
      <c r="AK15" s="10">
        <f t="shared" si="9"/>
        <v>0</v>
      </c>
      <c r="AL15" s="10">
        <f t="shared" si="10"/>
        <v>0</v>
      </c>
      <c r="AM15" s="10">
        <f t="shared" si="11"/>
        <v>0</v>
      </c>
      <c r="AN15" s="11">
        <f t="shared" si="12"/>
        <v>0</v>
      </c>
      <c r="AO15" s="15">
        <f t="shared" si="13"/>
        <v>0</v>
      </c>
      <c r="AP15" s="10">
        <f t="shared" si="14"/>
        <v>0</v>
      </c>
      <c r="AQ15" s="16">
        <f t="shared" si="15"/>
        <v>0</v>
      </c>
    </row>
    <row r="16" spans="1:43" ht="19.5" customHeight="1">
      <c r="A16" s="7">
        <f t="shared" si="25"/>
        <v>12</v>
      </c>
      <c r="B16" s="8"/>
      <c r="C16" s="8"/>
      <c r="D16" s="8"/>
      <c r="E16" s="19"/>
      <c r="F16" s="20"/>
      <c r="G16" s="21"/>
      <c r="H16" s="32"/>
      <c r="I16" s="32"/>
      <c r="J16" s="32"/>
      <c r="K16" s="33">
        <f t="shared" si="16"/>
        <v>0</v>
      </c>
      <c r="L16" s="31">
        <f>+'April-09'!F17+'May-09'!F17+'June-09'!F17+'July-09'!F17+'Aug-09'!F17+'Sep-09'!F17+'Oct-09'!F17+'Nov-09'!F17+'Dec-09'!F17+'Jan-10'!F17+'Feb-10'!F17+'Mar-10'!F17</f>
        <v>0</v>
      </c>
      <c r="M16" s="31">
        <f>+'April-09'!G17+'May-09'!G17+'June-09'!G17+'July-09'!G17+'Aug-09'!G17+'Sep-09'!G17+'Oct-09'!G17+'Nov-09'!G17+'Dec-09'!G17+'Jan-10'!G17+'Feb-10'!G17+'Mar-10'!G17</f>
        <v>0</v>
      </c>
      <c r="N16" s="31">
        <f>+'April-09'!H17+'May-09'!H17+'June-09'!H17+'July-09'!H17+'Aug-09'!H17+'Sep-09'!H17+'Oct-09'!H17+'Nov-09'!H17+'Dec-09'!H17+'Jan-10'!H17+'Feb-10'!H17+'Mar-10'!H17</f>
        <v>0</v>
      </c>
      <c r="O16" s="33">
        <f t="shared" si="17"/>
        <v>0</v>
      </c>
      <c r="P16" s="32">
        <f t="shared" si="18"/>
        <v>0</v>
      </c>
      <c r="Q16" s="32">
        <f t="shared" si="19"/>
        <v>0</v>
      </c>
      <c r="R16" s="32">
        <f t="shared" si="20"/>
        <v>0</v>
      </c>
      <c r="S16" s="33">
        <f t="shared" si="21"/>
        <v>0</v>
      </c>
      <c r="T16" s="9"/>
      <c r="U16" s="9"/>
      <c r="V16" s="9">
        <f t="shared" si="22"/>
        <v>0</v>
      </c>
      <c r="W16" s="10">
        <f t="shared" si="23"/>
        <v>0</v>
      </c>
      <c r="X16" s="10">
        <f t="shared" si="24"/>
        <v>0</v>
      </c>
      <c r="Y16" s="10">
        <f t="shared" si="0"/>
        <v>0</v>
      </c>
      <c r="Z16" s="10"/>
      <c r="AA16" s="10">
        <f t="shared" si="1"/>
        <v>0</v>
      </c>
      <c r="AB16" s="10">
        <f t="shared" si="2"/>
        <v>0</v>
      </c>
      <c r="AC16" s="10">
        <f t="shared" si="3"/>
        <v>0</v>
      </c>
      <c r="AD16" s="14">
        <f t="shared" si="4"/>
        <v>0</v>
      </c>
      <c r="AE16" s="10">
        <f t="shared" si="5"/>
        <v>0</v>
      </c>
      <c r="AF16" s="10">
        <f t="shared" si="6"/>
        <v>0</v>
      </c>
      <c r="AG16" s="10"/>
      <c r="AH16" s="10"/>
      <c r="AI16" s="10">
        <f t="shared" si="7"/>
        <v>0</v>
      </c>
      <c r="AJ16" s="10">
        <f t="shared" si="8"/>
        <v>0</v>
      </c>
      <c r="AK16" s="10">
        <f t="shared" si="9"/>
        <v>0</v>
      </c>
      <c r="AL16" s="10">
        <f t="shared" si="10"/>
        <v>0</v>
      </c>
      <c r="AM16" s="10">
        <f t="shared" si="11"/>
        <v>0</v>
      </c>
      <c r="AN16" s="11">
        <f t="shared" si="12"/>
        <v>0</v>
      </c>
      <c r="AO16" s="15">
        <f t="shared" si="13"/>
        <v>0</v>
      </c>
      <c r="AP16" s="10">
        <f t="shared" si="14"/>
        <v>0</v>
      </c>
      <c r="AQ16" s="16">
        <f t="shared" si="15"/>
        <v>0</v>
      </c>
    </row>
    <row r="17" spans="1:43" ht="19.5" customHeight="1">
      <c r="A17" s="7">
        <f t="shared" si="25"/>
        <v>13</v>
      </c>
      <c r="B17" s="8"/>
      <c r="C17" s="8"/>
      <c r="D17" s="8"/>
      <c r="E17" s="19"/>
      <c r="F17" s="20"/>
      <c r="G17" s="21"/>
      <c r="H17" s="32"/>
      <c r="I17" s="32"/>
      <c r="J17" s="32"/>
      <c r="K17" s="33">
        <f t="shared" si="16"/>
        <v>0</v>
      </c>
      <c r="L17" s="31">
        <f>+'April-09'!F18+'May-09'!F18+'June-09'!F18+'July-09'!F18+'Aug-09'!F18+'Sep-09'!F18+'Oct-09'!F18+'Nov-09'!F18+'Dec-09'!F18+'Jan-10'!F18+'Feb-10'!F18+'Mar-10'!F18</f>
        <v>0</v>
      </c>
      <c r="M17" s="31">
        <f>+'April-09'!G18+'May-09'!G18+'June-09'!G18+'July-09'!G18+'Aug-09'!G18+'Sep-09'!G18+'Oct-09'!G18+'Nov-09'!G18+'Dec-09'!G18+'Jan-10'!G18+'Feb-10'!G18+'Mar-10'!G18</f>
        <v>0</v>
      </c>
      <c r="N17" s="31">
        <f>+'April-09'!H18+'May-09'!H18+'June-09'!H18+'July-09'!H18+'Aug-09'!H18+'Sep-09'!H18+'Oct-09'!H18+'Nov-09'!H18+'Dec-09'!H18+'Jan-10'!H18+'Feb-10'!H18+'Mar-10'!H18</f>
        <v>0</v>
      </c>
      <c r="O17" s="33">
        <f t="shared" si="17"/>
        <v>0</v>
      </c>
      <c r="P17" s="32">
        <f t="shared" si="18"/>
        <v>0</v>
      </c>
      <c r="Q17" s="32">
        <f t="shared" si="19"/>
        <v>0</v>
      </c>
      <c r="R17" s="32">
        <f t="shared" si="20"/>
        <v>0</v>
      </c>
      <c r="S17" s="33">
        <f t="shared" si="21"/>
        <v>0</v>
      </c>
      <c r="T17" s="9"/>
      <c r="U17" s="9"/>
      <c r="V17" s="9">
        <f t="shared" si="22"/>
        <v>0</v>
      </c>
      <c r="W17" s="10">
        <f t="shared" si="23"/>
        <v>0</v>
      </c>
      <c r="X17" s="10">
        <f t="shared" si="24"/>
        <v>0</v>
      </c>
      <c r="Y17" s="10">
        <f t="shared" si="0"/>
        <v>0</v>
      </c>
      <c r="Z17" s="10"/>
      <c r="AA17" s="10">
        <f t="shared" si="1"/>
        <v>0</v>
      </c>
      <c r="AB17" s="10">
        <f t="shared" si="2"/>
        <v>0</v>
      </c>
      <c r="AC17" s="10">
        <f t="shared" si="3"/>
        <v>0</v>
      </c>
      <c r="AD17" s="14">
        <f t="shared" si="4"/>
        <v>0</v>
      </c>
      <c r="AE17" s="10">
        <f t="shared" si="5"/>
        <v>0</v>
      </c>
      <c r="AF17" s="10">
        <f t="shared" si="6"/>
        <v>0</v>
      </c>
      <c r="AG17" s="10"/>
      <c r="AH17" s="10"/>
      <c r="AI17" s="10">
        <f t="shared" si="7"/>
        <v>0</v>
      </c>
      <c r="AJ17" s="10">
        <f t="shared" si="8"/>
        <v>0</v>
      </c>
      <c r="AK17" s="10">
        <f t="shared" si="9"/>
        <v>0</v>
      </c>
      <c r="AL17" s="10">
        <f t="shared" si="10"/>
        <v>0</v>
      </c>
      <c r="AM17" s="10">
        <f t="shared" si="11"/>
        <v>0</v>
      </c>
      <c r="AN17" s="11">
        <f t="shared" si="12"/>
        <v>0</v>
      </c>
      <c r="AO17" s="15">
        <f t="shared" si="13"/>
        <v>0</v>
      </c>
      <c r="AP17" s="10">
        <f t="shared" si="14"/>
        <v>0</v>
      </c>
      <c r="AQ17" s="16">
        <f t="shared" si="15"/>
        <v>0</v>
      </c>
    </row>
    <row r="18" spans="1:43" ht="19.5" customHeight="1">
      <c r="A18" s="7">
        <f t="shared" si="25"/>
        <v>14</v>
      </c>
      <c r="B18" s="8"/>
      <c r="C18" s="8"/>
      <c r="D18" s="8"/>
      <c r="E18" s="19"/>
      <c r="F18" s="20"/>
      <c r="G18" s="21"/>
      <c r="H18" s="32"/>
      <c r="I18" s="32"/>
      <c r="J18" s="32"/>
      <c r="K18" s="33">
        <f t="shared" si="16"/>
        <v>0</v>
      </c>
      <c r="L18" s="31">
        <f>+'April-09'!F19+'May-09'!F19+'June-09'!F19+'July-09'!F19+'Aug-09'!F19+'Sep-09'!F19+'Oct-09'!F19+'Nov-09'!F19+'Dec-09'!F19+'Jan-10'!F19+'Feb-10'!F19+'Mar-10'!F19</f>
        <v>0</v>
      </c>
      <c r="M18" s="31">
        <f>+'April-09'!G19+'May-09'!G19+'June-09'!G19+'July-09'!G19+'Aug-09'!G19+'Sep-09'!G19+'Oct-09'!G19+'Nov-09'!G19+'Dec-09'!G19+'Jan-10'!G19+'Feb-10'!G19+'Mar-10'!G19</f>
        <v>0</v>
      </c>
      <c r="N18" s="31">
        <f>+'April-09'!H19+'May-09'!H19+'June-09'!H19+'July-09'!H19+'Aug-09'!H19+'Sep-09'!H19+'Oct-09'!H19+'Nov-09'!H19+'Dec-09'!H19+'Jan-10'!H19+'Feb-10'!H19+'Mar-10'!H19</f>
        <v>0</v>
      </c>
      <c r="O18" s="33">
        <f t="shared" si="17"/>
        <v>0</v>
      </c>
      <c r="P18" s="32">
        <f t="shared" si="18"/>
        <v>0</v>
      </c>
      <c r="Q18" s="32">
        <f t="shared" si="19"/>
        <v>0</v>
      </c>
      <c r="R18" s="32">
        <f t="shared" si="20"/>
        <v>0</v>
      </c>
      <c r="S18" s="33">
        <f t="shared" si="21"/>
        <v>0</v>
      </c>
      <c r="T18" s="9"/>
      <c r="U18" s="9"/>
      <c r="V18" s="9">
        <f t="shared" si="22"/>
        <v>0</v>
      </c>
      <c r="W18" s="10">
        <f t="shared" si="23"/>
        <v>0</v>
      </c>
      <c r="X18" s="10">
        <f t="shared" si="24"/>
        <v>0</v>
      </c>
      <c r="Y18" s="10">
        <f t="shared" si="0"/>
        <v>0</v>
      </c>
      <c r="Z18" s="10"/>
      <c r="AA18" s="10">
        <f t="shared" si="1"/>
        <v>0</v>
      </c>
      <c r="AB18" s="10">
        <f t="shared" si="2"/>
        <v>0</v>
      </c>
      <c r="AC18" s="10">
        <f t="shared" si="3"/>
        <v>0</v>
      </c>
      <c r="AD18" s="14">
        <f t="shared" si="4"/>
        <v>0</v>
      </c>
      <c r="AE18" s="10">
        <f t="shared" si="5"/>
        <v>0</v>
      </c>
      <c r="AF18" s="10">
        <f t="shared" si="6"/>
        <v>0</v>
      </c>
      <c r="AG18" s="10"/>
      <c r="AH18" s="10"/>
      <c r="AI18" s="10">
        <f t="shared" si="7"/>
        <v>0</v>
      </c>
      <c r="AJ18" s="10">
        <f t="shared" si="8"/>
        <v>0</v>
      </c>
      <c r="AK18" s="10">
        <f t="shared" si="9"/>
        <v>0</v>
      </c>
      <c r="AL18" s="10">
        <f t="shared" si="10"/>
        <v>0</v>
      </c>
      <c r="AM18" s="10">
        <f t="shared" si="11"/>
        <v>0</v>
      </c>
      <c r="AN18" s="11">
        <f t="shared" si="12"/>
        <v>0</v>
      </c>
      <c r="AO18" s="15">
        <f t="shared" si="13"/>
        <v>0</v>
      </c>
      <c r="AP18" s="10">
        <f t="shared" si="14"/>
        <v>0</v>
      </c>
      <c r="AQ18" s="16">
        <f t="shared" si="15"/>
        <v>0</v>
      </c>
    </row>
    <row r="19" spans="1:43" ht="19.5" customHeight="1">
      <c r="A19" s="7">
        <f t="shared" si="25"/>
        <v>15</v>
      </c>
      <c r="B19" s="8"/>
      <c r="C19" s="8"/>
      <c r="D19" s="8"/>
      <c r="E19" s="19"/>
      <c r="F19" s="20"/>
      <c r="G19" s="21"/>
      <c r="H19" s="32"/>
      <c r="I19" s="32"/>
      <c r="J19" s="32"/>
      <c r="K19" s="33">
        <f t="shared" si="16"/>
        <v>0</v>
      </c>
      <c r="L19" s="31">
        <f>+'April-09'!F20+'May-09'!F20+'June-09'!F20+'July-09'!F20+'Aug-09'!F20+'Sep-09'!F20+'Oct-09'!F20+'Nov-09'!F20+'Dec-09'!F20+'Jan-10'!F20+'Feb-10'!F20+'Mar-10'!F20</f>
        <v>0</v>
      </c>
      <c r="M19" s="31">
        <f>+'April-09'!G20+'May-09'!G20+'June-09'!G20+'July-09'!G20+'Aug-09'!G20+'Sep-09'!G20+'Oct-09'!G20+'Nov-09'!G20+'Dec-09'!G20+'Jan-10'!G20+'Feb-10'!G20+'Mar-10'!G20</f>
        <v>0</v>
      </c>
      <c r="N19" s="31">
        <f>+'April-09'!H20+'May-09'!H20+'June-09'!H20+'July-09'!H20+'Aug-09'!H20+'Sep-09'!H20+'Oct-09'!H20+'Nov-09'!H20+'Dec-09'!H20+'Jan-10'!H20+'Feb-10'!H20+'Mar-10'!H20</f>
        <v>0</v>
      </c>
      <c r="O19" s="33">
        <f t="shared" si="17"/>
        <v>0</v>
      </c>
      <c r="P19" s="32">
        <f t="shared" si="18"/>
        <v>0</v>
      </c>
      <c r="Q19" s="32">
        <f t="shared" si="19"/>
        <v>0</v>
      </c>
      <c r="R19" s="32">
        <f t="shared" si="20"/>
        <v>0</v>
      </c>
      <c r="S19" s="33">
        <f t="shared" si="21"/>
        <v>0</v>
      </c>
      <c r="T19" s="9"/>
      <c r="U19" s="9"/>
      <c r="V19" s="9">
        <f t="shared" si="22"/>
        <v>0</v>
      </c>
      <c r="W19" s="10">
        <f t="shared" si="23"/>
        <v>0</v>
      </c>
      <c r="X19" s="10">
        <f t="shared" si="24"/>
        <v>0</v>
      </c>
      <c r="Y19" s="10">
        <f t="shared" si="0"/>
        <v>0</v>
      </c>
      <c r="Z19" s="10"/>
      <c r="AA19" s="10">
        <f t="shared" si="1"/>
        <v>0</v>
      </c>
      <c r="AB19" s="10">
        <f t="shared" si="2"/>
        <v>0</v>
      </c>
      <c r="AC19" s="10">
        <f t="shared" si="3"/>
        <v>0</v>
      </c>
      <c r="AD19" s="14">
        <f t="shared" si="4"/>
        <v>0</v>
      </c>
      <c r="AE19" s="10">
        <f t="shared" si="5"/>
        <v>0</v>
      </c>
      <c r="AF19" s="10">
        <f t="shared" si="6"/>
        <v>0</v>
      </c>
      <c r="AG19" s="10"/>
      <c r="AH19" s="10"/>
      <c r="AI19" s="10">
        <f t="shared" si="7"/>
        <v>0</v>
      </c>
      <c r="AJ19" s="10">
        <f t="shared" si="8"/>
        <v>0</v>
      </c>
      <c r="AK19" s="10">
        <f t="shared" si="9"/>
        <v>0</v>
      </c>
      <c r="AL19" s="10">
        <f t="shared" si="10"/>
        <v>0</v>
      </c>
      <c r="AM19" s="10">
        <f t="shared" si="11"/>
        <v>0</v>
      </c>
      <c r="AN19" s="11">
        <f t="shared" si="12"/>
        <v>0</v>
      </c>
      <c r="AO19" s="15">
        <f t="shared" si="13"/>
        <v>0</v>
      </c>
      <c r="AP19" s="10">
        <f t="shared" si="14"/>
        <v>0</v>
      </c>
      <c r="AQ19" s="16">
        <f t="shared" si="15"/>
        <v>0</v>
      </c>
    </row>
    <row r="20" spans="1:43" ht="19.5" customHeight="1">
      <c r="A20" s="7">
        <f t="shared" si="25"/>
        <v>16</v>
      </c>
      <c r="B20" s="8"/>
      <c r="C20" s="8"/>
      <c r="D20" s="8"/>
      <c r="E20" s="19"/>
      <c r="F20" s="20"/>
      <c r="G20" s="21"/>
      <c r="H20" s="32"/>
      <c r="I20" s="32"/>
      <c r="J20" s="32"/>
      <c r="K20" s="33">
        <f t="shared" si="16"/>
        <v>0</v>
      </c>
      <c r="L20" s="31">
        <f>+'April-09'!F21+'May-09'!F21+'June-09'!F21+'July-09'!F21+'Aug-09'!F21+'Sep-09'!F21+'Oct-09'!F21+'Nov-09'!F21+'Dec-09'!F21+'Jan-10'!F21+'Feb-10'!F21+'Mar-10'!F21</f>
        <v>0</v>
      </c>
      <c r="M20" s="31">
        <f>+'April-09'!G21+'May-09'!G21+'June-09'!G21+'July-09'!G21+'Aug-09'!G21+'Sep-09'!G21+'Oct-09'!G21+'Nov-09'!G21+'Dec-09'!G21+'Jan-10'!G21+'Feb-10'!G21+'Mar-10'!G21</f>
        <v>0</v>
      </c>
      <c r="N20" s="31">
        <f>+'April-09'!H21+'May-09'!H21+'June-09'!H21+'July-09'!H21+'Aug-09'!H21+'Sep-09'!H21+'Oct-09'!H21+'Nov-09'!H21+'Dec-09'!H21+'Jan-10'!H21+'Feb-10'!H21+'Mar-10'!H21</f>
        <v>0</v>
      </c>
      <c r="O20" s="33">
        <f t="shared" si="17"/>
        <v>0</v>
      </c>
      <c r="P20" s="32">
        <f t="shared" si="18"/>
        <v>0</v>
      </c>
      <c r="Q20" s="32">
        <f t="shared" si="19"/>
        <v>0</v>
      </c>
      <c r="R20" s="32">
        <f t="shared" si="20"/>
        <v>0</v>
      </c>
      <c r="S20" s="33">
        <f t="shared" si="21"/>
        <v>0</v>
      </c>
      <c r="T20" s="9"/>
      <c r="U20" s="9"/>
      <c r="V20" s="9">
        <f t="shared" si="22"/>
        <v>0</v>
      </c>
      <c r="W20" s="10">
        <f t="shared" si="23"/>
        <v>0</v>
      </c>
      <c r="X20" s="10">
        <f aca="true" t="shared" si="26" ref="X20:X30">+W20*25%*24%</f>
        <v>0</v>
      </c>
      <c r="Y20" s="10">
        <f t="shared" si="0"/>
        <v>0</v>
      </c>
      <c r="Z20" s="10"/>
      <c r="AA20" s="10">
        <f t="shared" si="1"/>
        <v>0</v>
      </c>
      <c r="AB20" s="10">
        <f t="shared" si="2"/>
        <v>0</v>
      </c>
      <c r="AC20" s="10">
        <f t="shared" si="3"/>
        <v>0</v>
      </c>
      <c r="AD20" s="14">
        <f t="shared" si="4"/>
        <v>0</v>
      </c>
      <c r="AE20" s="10">
        <f t="shared" si="5"/>
        <v>0</v>
      </c>
      <c r="AF20" s="10">
        <f aca="true" t="shared" si="27" ref="AF20:AF30">IF(X20&gt;=100000,100000,X20)</f>
        <v>0</v>
      </c>
      <c r="AG20" s="10"/>
      <c r="AH20" s="10"/>
      <c r="AI20" s="10">
        <f t="shared" si="7"/>
        <v>0</v>
      </c>
      <c r="AJ20" s="10">
        <f t="shared" si="8"/>
        <v>0</v>
      </c>
      <c r="AK20" s="10">
        <f t="shared" si="9"/>
        <v>0</v>
      </c>
      <c r="AL20" s="10">
        <f t="shared" si="10"/>
        <v>0</v>
      </c>
      <c r="AM20" s="10">
        <f t="shared" si="11"/>
        <v>0</v>
      </c>
      <c r="AN20" s="11">
        <f t="shared" si="12"/>
        <v>0</v>
      </c>
      <c r="AO20" s="15">
        <f t="shared" si="13"/>
        <v>0</v>
      </c>
      <c r="AP20" s="10">
        <f t="shared" si="14"/>
        <v>0</v>
      </c>
      <c r="AQ20" s="16">
        <f t="shared" si="15"/>
        <v>0</v>
      </c>
    </row>
    <row r="21" spans="1:43" ht="19.5" customHeight="1">
      <c r="A21" s="7">
        <f t="shared" si="25"/>
        <v>17</v>
      </c>
      <c r="B21" s="8"/>
      <c r="C21" s="8"/>
      <c r="D21" s="8"/>
      <c r="E21" s="19"/>
      <c r="F21" s="20"/>
      <c r="G21" s="21"/>
      <c r="H21" s="32"/>
      <c r="I21" s="32"/>
      <c r="J21" s="32"/>
      <c r="K21" s="33">
        <f t="shared" si="16"/>
        <v>0</v>
      </c>
      <c r="L21" s="31">
        <f>+'April-09'!F22+'May-09'!F22+'June-09'!F22+'July-09'!F22+'Aug-09'!F22+'Sep-09'!F22+'Oct-09'!F22+'Nov-09'!F22+'Dec-09'!F22+'Jan-10'!F22+'Feb-10'!F22+'Mar-10'!F22</f>
        <v>0</v>
      </c>
      <c r="M21" s="31">
        <f>+'April-09'!G22+'May-09'!G22+'June-09'!G22+'July-09'!G22+'Aug-09'!G22+'Sep-09'!G22+'Oct-09'!G22+'Nov-09'!G22+'Dec-09'!G22+'Jan-10'!G22+'Feb-10'!G22+'Mar-10'!G22</f>
        <v>0</v>
      </c>
      <c r="N21" s="31">
        <f>+'April-09'!H22+'May-09'!H22+'June-09'!H22+'July-09'!H22+'Aug-09'!H22+'Sep-09'!H22+'Oct-09'!H22+'Nov-09'!H22+'Dec-09'!H22+'Jan-10'!H22+'Feb-10'!H22+'Mar-10'!H22</f>
        <v>0</v>
      </c>
      <c r="O21" s="33">
        <f t="shared" si="17"/>
        <v>0</v>
      </c>
      <c r="P21" s="32">
        <f t="shared" si="18"/>
        <v>0</v>
      </c>
      <c r="Q21" s="32">
        <f t="shared" si="19"/>
        <v>0</v>
      </c>
      <c r="R21" s="32">
        <f t="shared" si="20"/>
        <v>0</v>
      </c>
      <c r="S21" s="33">
        <f t="shared" si="21"/>
        <v>0</v>
      </c>
      <c r="T21" s="9"/>
      <c r="U21" s="9"/>
      <c r="V21" s="9">
        <f t="shared" si="22"/>
        <v>0</v>
      </c>
      <c r="W21" s="10">
        <f t="shared" si="23"/>
        <v>0</v>
      </c>
      <c r="X21" s="10">
        <f t="shared" si="26"/>
        <v>0</v>
      </c>
      <c r="Y21" s="10">
        <f t="shared" si="0"/>
        <v>0</v>
      </c>
      <c r="Z21" s="10"/>
      <c r="AA21" s="10">
        <f t="shared" si="1"/>
        <v>0</v>
      </c>
      <c r="AB21" s="10">
        <f t="shared" si="2"/>
        <v>0</v>
      </c>
      <c r="AC21" s="10">
        <f t="shared" si="3"/>
        <v>0</v>
      </c>
      <c r="AD21" s="14">
        <f t="shared" si="4"/>
        <v>0</v>
      </c>
      <c r="AE21" s="10">
        <f t="shared" si="5"/>
        <v>0</v>
      </c>
      <c r="AF21" s="10">
        <f t="shared" si="27"/>
        <v>0</v>
      </c>
      <c r="AG21" s="10"/>
      <c r="AH21" s="10"/>
      <c r="AI21" s="10">
        <f t="shared" si="7"/>
        <v>0</v>
      </c>
      <c r="AJ21" s="10">
        <f t="shared" si="8"/>
        <v>0</v>
      </c>
      <c r="AK21" s="10">
        <f t="shared" si="9"/>
        <v>0</v>
      </c>
      <c r="AL21" s="10">
        <f t="shared" si="10"/>
        <v>0</v>
      </c>
      <c r="AM21" s="10">
        <f t="shared" si="11"/>
        <v>0</v>
      </c>
      <c r="AN21" s="11">
        <f t="shared" si="12"/>
        <v>0</v>
      </c>
      <c r="AO21" s="15">
        <f t="shared" si="13"/>
        <v>0</v>
      </c>
      <c r="AP21" s="10">
        <f t="shared" si="14"/>
        <v>0</v>
      </c>
      <c r="AQ21" s="16">
        <f t="shared" si="15"/>
        <v>0</v>
      </c>
    </row>
    <row r="22" spans="1:43" ht="19.5" customHeight="1">
      <c r="A22" s="7">
        <f t="shared" si="25"/>
        <v>18</v>
      </c>
      <c r="B22" s="8"/>
      <c r="C22" s="8"/>
      <c r="D22" s="8"/>
      <c r="E22" s="19"/>
      <c r="F22" s="20"/>
      <c r="G22" s="21"/>
      <c r="H22" s="32"/>
      <c r="I22" s="32"/>
      <c r="J22" s="32"/>
      <c r="K22" s="33">
        <f t="shared" si="16"/>
        <v>0</v>
      </c>
      <c r="L22" s="31">
        <f>+'April-09'!F23+'May-09'!F23+'June-09'!F23+'July-09'!F23+'Aug-09'!F23+'Sep-09'!F23+'Oct-09'!F23+'Nov-09'!F23+'Dec-09'!F23+'Jan-10'!F23+'Feb-10'!F23+'Mar-10'!F23</f>
        <v>0</v>
      </c>
      <c r="M22" s="31">
        <f>+'April-09'!G23+'May-09'!G23+'June-09'!G23+'July-09'!G23+'Aug-09'!G23+'Sep-09'!G23+'Oct-09'!G23+'Nov-09'!G23+'Dec-09'!G23+'Jan-10'!G23+'Feb-10'!G23+'Mar-10'!G23</f>
        <v>0</v>
      </c>
      <c r="N22" s="31">
        <f>+'April-09'!H23+'May-09'!H23+'June-09'!H23+'July-09'!H23+'Aug-09'!H23+'Sep-09'!H23+'Oct-09'!H23+'Nov-09'!H23+'Dec-09'!H23+'Jan-10'!H23+'Feb-10'!H23+'Mar-10'!H23</f>
        <v>0</v>
      </c>
      <c r="O22" s="33">
        <f t="shared" si="17"/>
        <v>0</v>
      </c>
      <c r="P22" s="32">
        <f t="shared" si="18"/>
        <v>0</v>
      </c>
      <c r="Q22" s="32">
        <f t="shared" si="19"/>
        <v>0</v>
      </c>
      <c r="R22" s="32">
        <f t="shared" si="20"/>
        <v>0</v>
      </c>
      <c r="S22" s="33">
        <f t="shared" si="21"/>
        <v>0</v>
      </c>
      <c r="T22" s="9"/>
      <c r="U22" s="9"/>
      <c r="V22" s="9">
        <f t="shared" si="22"/>
        <v>0</v>
      </c>
      <c r="W22" s="10">
        <f t="shared" si="23"/>
        <v>0</v>
      </c>
      <c r="X22" s="10">
        <f t="shared" si="26"/>
        <v>0</v>
      </c>
      <c r="Y22" s="10">
        <f t="shared" si="0"/>
        <v>0</v>
      </c>
      <c r="Z22" s="10"/>
      <c r="AA22" s="10">
        <f t="shared" si="1"/>
        <v>0</v>
      </c>
      <c r="AB22" s="10">
        <f t="shared" si="2"/>
        <v>0</v>
      </c>
      <c r="AC22" s="10">
        <f t="shared" si="3"/>
        <v>0</v>
      </c>
      <c r="AD22" s="14">
        <f t="shared" si="4"/>
        <v>0</v>
      </c>
      <c r="AE22" s="10">
        <f t="shared" si="5"/>
        <v>0</v>
      </c>
      <c r="AF22" s="10">
        <f t="shared" si="27"/>
        <v>0</v>
      </c>
      <c r="AG22" s="10"/>
      <c r="AH22" s="10"/>
      <c r="AI22" s="10">
        <f t="shared" si="7"/>
        <v>0</v>
      </c>
      <c r="AJ22" s="10">
        <f t="shared" si="8"/>
        <v>0</v>
      </c>
      <c r="AK22" s="10">
        <f t="shared" si="9"/>
        <v>0</v>
      </c>
      <c r="AL22" s="10">
        <f t="shared" si="10"/>
        <v>0</v>
      </c>
      <c r="AM22" s="10">
        <f t="shared" si="11"/>
        <v>0</v>
      </c>
      <c r="AN22" s="11">
        <f t="shared" si="12"/>
        <v>0</v>
      </c>
      <c r="AO22" s="15">
        <f t="shared" si="13"/>
        <v>0</v>
      </c>
      <c r="AP22" s="10">
        <f t="shared" si="14"/>
        <v>0</v>
      </c>
      <c r="AQ22" s="16">
        <f t="shared" si="15"/>
        <v>0</v>
      </c>
    </row>
    <row r="23" spans="1:43" ht="19.5" customHeight="1">
      <c r="A23" s="7">
        <f t="shared" si="25"/>
        <v>19</v>
      </c>
      <c r="B23" s="8"/>
      <c r="C23" s="8"/>
      <c r="D23" s="8"/>
      <c r="E23" s="19"/>
      <c r="F23" s="20"/>
      <c r="G23" s="21"/>
      <c r="H23" s="32"/>
      <c r="I23" s="32"/>
      <c r="J23" s="32"/>
      <c r="K23" s="33">
        <f t="shared" si="16"/>
        <v>0</v>
      </c>
      <c r="L23" s="31">
        <f>+'April-09'!F24+'May-09'!F24+'June-09'!F24+'July-09'!F24+'Aug-09'!F24+'Sep-09'!F24+'Oct-09'!F24+'Nov-09'!F24+'Dec-09'!F24+'Jan-10'!F24+'Feb-10'!F24+'Mar-10'!F24</f>
        <v>0</v>
      </c>
      <c r="M23" s="31">
        <f>+'April-09'!G24+'May-09'!G24+'June-09'!G24+'July-09'!G24+'Aug-09'!G24+'Sep-09'!G24+'Oct-09'!G24+'Nov-09'!G24+'Dec-09'!G24+'Jan-10'!G24+'Feb-10'!G24+'Mar-10'!G24</f>
        <v>0</v>
      </c>
      <c r="N23" s="31">
        <f>+'April-09'!H24+'May-09'!H24+'June-09'!H24+'July-09'!H24+'Aug-09'!H24+'Sep-09'!H24+'Oct-09'!H24+'Nov-09'!H24+'Dec-09'!H24+'Jan-10'!H24+'Feb-10'!H24+'Mar-10'!H24</f>
        <v>0</v>
      </c>
      <c r="O23" s="33">
        <f t="shared" si="17"/>
        <v>0</v>
      </c>
      <c r="P23" s="32">
        <f t="shared" si="18"/>
        <v>0</v>
      </c>
      <c r="Q23" s="32">
        <f t="shared" si="19"/>
        <v>0</v>
      </c>
      <c r="R23" s="32">
        <f t="shared" si="20"/>
        <v>0</v>
      </c>
      <c r="S23" s="33">
        <f t="shared" si="21"/>
        <v>0</v>
      </c>
      <c r="T23" s="9"/>
      <c r="U23" s="9"/>
      <c r="V23" s="9">
        <f t="shared" si="22"/>
        <v>0</v>
      </c>
      <c r="W23" s="10">
        <f t="shared" si="23"/>
        <v>0</v>
      </c>
      <c r="X23" s="10">
        <f t="shared" si="26"/>
        <v>0</v>
      </c>
      <c r="Y23" s="10">
        <f t="shared" si="0"/>
        <v>0</v>
      </c>
      <c r="Z23" s="10"/>
      <c r="AA23" s="10">
        <f t="shared" si="1"/>
        <v>0</v>
      </c>
      <c r="AB23" s="10">
        <f t="shared" si="2"/>
        <v>0</v>
      </c>
      <c r="AC23" s="10">
        <f t="shared" si="3"/>
        <v>0</v>
      </c>
      <c r="AD23" s="14">
        <f t="shared" si="4"/>
        <v>0</v>
      </c>
      <c r="AE23" s="10">
        <f t="shared" si="5"/>
        <v>0</v>
      </c>
      <c r="AF23" s="10">
        <f t="shared" si="27"/>
        <v>0</v>
      </c>
      <c r="AG23" s="10"/>
      <c r="AH23" s="10"/>
      <c r="AI23" s="10">
        <f t="shared" si="7"/>
        <v>0</v>
      </c>
      <c r="AJ23" s="10">
        <f t="shared" si="8"/>
        <v>0</v>
      </c>
      <c r="AK23" s="10">
        <f t="shared" si="9"/>
        <v>0</v>
      </c>
      <c r="AL23" s="10">
        <f t="shared" si="10"/>
        <v>0</v>
      </c>
      <c r="AM23" s="10">
        <f t="shared" si="11"/>
        <v>0</v>
      </c>
      <c r="AN23" s="11">
        <f t="shared" si="12"/>
        <v>0</v>
      </c>
      <c r="AO23" s="15">
        <f t="shared" si="13"/>
        <v>0</v>
      </c>
      <c r="AP23" s="10">
        <f t="shared" si="14"/>
        <v>0</v>
      </c>
      <c r="AQ23" s="16">
        <f t="shared" si="15"/>
        <v>0</v>
      </c>
    </row>
    <row r="24" spans="1:43" ht="19.5" customHeight="1">
      <c r="A24" s="7">
        <f t="shared" si="25"/>
        <v>20</v>
      </c>
      <c r="B24" s="8"/>
      <c r="C24" s="8"/>
      <c r="D24" s="8"/>
      <c r="E24" s="19"/>
      <c r="F24" s="20"/>
      <c r="G24" s="21"/>
      <c r="H24" s="32"/>
      <c r="I24" s="32"/>
      <c r="J24" s="32"/>
      <c r="K24" s="33">
        <f t="shared" si="16"/>
        <v>0</v>
      </c>
      <c r="L24" s="31">
        <f>+'April-09'!F25+'May-09'!F25+'June-09'!F25+'July-09'!F25+'Aug-09'!F25+'Sep-09'!F25+'Oct-09'!F25+'Nov-09'!F25+'Dec-09'!F25+'Jan-10'!F25+'Feb-10'!F25+'Mar-10'!F25</f>
        <v>0</v>
      </c>
      <c r="M24" s="31">
        <f>+'April-09'!G25+'May-09'!G25+'June-09'!G25+'July-09'!G25+'Aug-09'!G25+'Sep-09'!G25+'Oct-09'!G25+'Nov-09'!G25+'Dec-09'!G25+'Jan-10'!G25+'Feb-10'!G25+'Mar-10'!G25</f>
        <v>0</v>
      </c>
      <c r="N24" s="31">
        <f>+'April-09'!H25+'May-09'!H25+'June-09'!H25+'July-09'!H25+'Aug-09'!H25+'Sep-09'!H25+'Oct-09'!H25+'Nov-09'!H25+'Dec-09'!H25+'Jan-10'!H25+'Feb-10'!H25+'Mar-10'!H25</f>
        <v>0</v>
      </c>
      <c r="O24" s="33">
        <f t="shared" si="17"/>
        <v>0</v>
      </c>
      <c r="P24" s="32">
        <f t="shared" si="18"/>
        <v>0</v>
      </c>
      <c r="Q24" s="32">
        <f t="shared" si="19"/>
        <v>0</v>
      </c>
      <c r="R24" s="32">
        <f t="shared" si="20"/>
        <v>0</v>
      </c>
      <c r="S24" s="33">
        <f t="shared" si="21"/>
        <v>0</v>
      </c>
      <c r="T24" s="9"/>
      <c r="U24" s="9"/>
      <c r="V24" s="9">
        <f t="shared" si="22"/>
        <v>0</v>
      </c>
      <c r="W24" s="10">
        <f t="shared" si="23"/>
        <v>0</v>
      </c>
      <c r="X24" s="10">
        <f t="shared" si="26"/>
        <v>0</v>
      </c>
      <c r="Y24" s="10">
        <f t="shared" si="0"/>
        <v>0</v>
      </c>
      <c r="Z24" s="10"/>
      <c r="AA24" s="10">
        <f t="shared" si="1"/>
        <v>0</v>
      </c>
      <c r="AB24" s="10">
        <f t="shared" si="2"/>
        <v>0</v>
      </c>
      <c r="AC24" s="10">
        <f t="shared" si="3"/>
        <v>0</v>
      </c>
      <c r="AD24" s="14">
        <f t="shared" si="4"/>
        <v>0</v>
      </c>
      <c r="AE24" s="10">
        <f t="shared" si="5"/>
        <v>0</v>
      </c>
      <c r="AF24" s="10">
        <f t="shared" si="27"/>
        <v>0</v>
      </c>
      <c r="AG24" s="10"/>
      <c r="AH24" s="10"/>
      <c r="AI24" s="10">
        <f t="shared" si="7"/>
        <v>0</v>
      </c>
      <c r="AJ24" s="10">
        <f t="shared" si="8"/>
        <v>0</v>
      </c>
      <c r="AK24" s="10">
        <f t="shared" si="9"/>
        <v>0</v>
      </c>
      <c r="AL24" s="10">
        <f t="shared" si="10"/>
        <v>0</v>
      </c>
      <c r="AM24" s="10">
        <f t="shared" si="11"/>
        <v>0</v>
      </c>
      <c r="AN24" s="11">
        <f t="shared" si="12"/>
        <v>0</v>
      </c>
      <c r="AO24" s="15">
        <f t="shared" si="13"/>
        <v>0</v>
      </c>
      <c r="AP24" s="10">
        <f t="shared" si="14"/>
        <v>0</v>
      </c>
      <c r="AQ24" s="16">
        <f t="shared" si="15"/>
        <v>0</v>
      </c>
    </row>
    <row r="25" spans="1:43" ht="19.5" customHeight="1">
      <c r="A25" s="7">
        <f t="shared" si="25"/>
        <v>21</v>
      </c>
      <c r="B25" s="8"/>
      <c r="C25" s="8"/>
      <c r="D25" s="8"/>
      <c r="E25" s="19"/>
      <c r="F25" s="20"/>
      <c r="G25" s="21"/>
      <c r="H25" s="32"/>
      <c r="I25" s="32"/>
      <c r="J25" s="32"/>
      <c r="K25" s="33">
        <f t="shared" si="16"/>
        <v>0</v>
      </c>
      <c r="L25" s="31">
        <f>+'April-09'!F26+'May-09'!F26+'June-09'!F26+'July-09'!F26+'Aug-09'!F26+'Sep-09'!F26+'Oct-09'!F26+'Nov-09'!F26+'Dec-09'!F26+'Jan-10'!F26+'Feb-10'!F26+'Mar-10'!F26</f>
        <v>0</v>
      </c>
      <c r="M25" s="31">
        <f>+'April-09'!G26+'May-09'!G26+'June-09'!G26+'July-09'!G26+'Aug-09'!G26+'Sep-09'!G26+'Oct-09'!G26+'Nov-09'!G26+'Dec-09'!G26+'Jan-10'!G26+'Feb-10'!G26+'Mar-10'!G26</f>
        <v>0</v>
      </c>
      <c r="N25" s="31">
        <f>+'April-09'!H26+'May-09'!H26+'June-09'!H26+'July-09'!H26+'Aug-09'!H26+'Sep-09'!H26+'Oct-09'!H26+'Nov-09'!H26+'Dec-09'!H26+'Jan-10'!H26+'Feb-10'!H26+'Mar-10'!H26</f>
        <v>0</v>
      </c>
      <c r="O25" s="33">
        <f t="shared" si="17"/>
        <v>0</v>
      </c>
      <c r="P25" s="32">
        <f t="shared" si="18"/>
        <v>0</v>
      </c>
      <c r="Q25" s="32">
        <f t="shared" si="19"/>
        <v>0</v>
      </c>
      <c r="R25" s="32">
        <f t="shared" si="20"/>
        <v>0</v>
      </c>
      <c r="S25" s="33">
        <f t="shared" si="21"/>
        <v>0</v>
      </c>
      <c r="T25" s="9"/>
      <c r="U25" s="9"/>
      <c r="V25" s="9">
        <f t="shared" si="22"/>
        <v>0</v>
      </c>
      <c r="W25" s="10">
        <f t="shared" si="23"/>
        <v>0</v>
      </c>
      <c r="X25" s="10">
        <f t="shared" si="26"/>
        <v>0</v>
      </c>
      <c r="Y25" s="10">
        <f t="shared" si="0"/>
        <v>0</v>
      </c>
      <c r="Z25" s="10"/>
      <c r="AA25" s="10">
        <f t="shared" si="1"/>
        <v>0</v>
      </c>
      <c r="AB25" s="10">
        <f t="shared" si="2"/>
        <v>0</v>
      </c>
      <c r="AC25" s="10">
        <f t="shared" si="3"/>
        <v>0</v>
      </c>
      <c r="AD25" s="14">
        <f t="shared" si="4"/>
        <v>0</v>
      </c>
      <c r="AE25" s="10">
        <f t="shared" si="5"/>
        <v>0</v>
      </c>
      <c r="AF25" s="10">
        <f t="shared" si="27"/>
        <v>0</v>
      </c>
      <c r="AG25" s="10"/>
      <c r="AH25" s="10"/>
      <c r="AI25" s="10">
        <f t="shared" si="7"/>
        <v>0</v>
      </c>
      <c r="AJ25" s="10">
        <f t="shared" si="8"/>
        <v>0</v>
      </c>
      <c r="AK25" s="10">
        <f t="shared" si="9"/>
        <v>0</v>
      </c>
      <c r="AL25" s="10">
        <f t="shared" si="10"/>
        <v>0</v>
      </c>
      <c r="AM25" s="10">
        <f t="shared" si="11"/>
        <v>0</v>
      </c>
      <c r="AN25" s="11">
        <f t="shared" si="12"/>
        <v>0</v>
      </c>
      <c r="AO25" s="15">
        <f t="shared" si="13"/>
        <v>0</v>
      </c>
      <c r="AP25" s="10">
        <f t="shared" si="14"/>
        <v>0</v>
      </c>
      <c r="AQ25" s="16">
        <f t="shared" si="15"/>
        <v>0</v>
      </c>
    </row>
    <row r="26" spans="1:43" ht="19.5" customHeight="1">
      <c r="A26" s="7">
        <f t="shared" si="25"/>
        <v>22</v>
      </c>
      <c r="B26" s="8"/>
      <c r="C26" s="8"/>
      <c r="D26" s="8"/>
      <c r="E26" s="19"/>
      <c r="F26" s="20"/>
      <c r="G26" s="21"/>
      <c r="H26" s="32"/>
      <c r="I26" s="32"/>
      <c r="J26" s="32"/>
      <c r="K26" s="33">
        <f t="shared" si="16"/>
        <v>0</v>
      </c>
      <c r="L26" s="31">
        <f>+'April-09'!F27+'May-09'!F27+'June-09'!F27+'July-09'!F27+'Aug-09'!F27+'Sep-09'!F27+'Oct-09'!F27+'Nov-09'!F27+'Dec-09'!F27+'Jan-10'!F27+'Feb-10'!F27+'Mar-10'!F27</f>
        <v>0</v>
      </c>
      <c r="M26" s="31">
        <f>+'April-09'!G27+'May-09'!G27+'June-09'!G27+'July-09'!G27+'Aug-09'!G27+'Sep-09'!G27+'Oct-09'!G27+'Nov-09'!G27+'Dec-09'!G27+'Jan-10'!G27+'Feb-10'!G27+'Mar-10'!G27</f>
        <v>0</v>
      </c>
      <c r="N26" s="31">
        <f>+'April-09'!H27+'May-09'!H27+'June-09'!H27+'July-09'!H27+'Aug-09'!H27+'Sep-09'!H27+'Oct-09'!H27+'Nov-09'!H27+'Dec-09'!H27+'Jan-10'!H27+'Feb-10'!H27+'Mar-10'!H27</f>
        <v>0</v>
      </c>
      <c r="O26" s="33">
        <f t="shared" si="17"/>
        <v>0</v>
      </c>
      <c r="P26" s="32">
        <f t="shared" si="18"/>
        <v>0</v>
      </c>
      <c r="Q26" s="32">
        <f t="shared" si="19"/>
        <v>0</v>
      </c>
      <c r="R26" s="32">
        <f t="shared" si="20"/>
        <v>0</v>
      </c>
      <c r="S26" s="33">
        <f t="shared" si="21"/>
        <v>0</v>
      </c>
      <c r="T26" s="9"/>
      <c r="U26" s="9"/>
      <c r="V26" s="9">
        <f t="shared" si="22"/>
        <v>0</v>
      </c>
      <c r="W26" s="10">
        <f t="shared" si="23"/>
        <v>0</v>
      </c>
      <c r="X26" s="10">
        <f t="shared" si="26"/>
        <v>0</v>
      </c>
      <c r="Y26" s="10">
        <f t="shared" si="0"/>
        <v>0</v>
      </c>
      <c r="Z26" s="10"/>
      <c r="AA26" s="10">
        <f t="shared" si="1"/>
        <v>0</v>
      </c>
      <c r="AB26" s="10">
        <f t="shared" si="2"/>
        <v>0</v>
      </c>
      <c r="AC26" s="10">
        <f t="shared" si="3"/>
        <v>0</v>
      </c>
      <c r="AD26" s="14">
        <f t="shared" si="4"/>
        <v>0</v>
      </c>
      <c r="AE26" s="10">
        <f t="shared" si="5"/>
        <v>0</v>
      </c>
      <c r="AF26" s="10">
        <f t="shared" si="27"/>
        <v>0</v>
      </c>
      <c r="AG26" s="10"/>
      <c r="AH26" s="10"/>
      <c r="AI26" s="10">
        <f t="shared" si="7"/>
        <v>0</v>
      </c>
      <c r="AJ26" s="10">
        <f t="shared" si="8"/>
        <v>0</v>
      </c>
      <c r="AK26" s="10">
        <f t="shared" si="9"/>
        <v>0</v>
      </c>
      <c r="AL26" s="10">
        <f t="shared" si="10"/>
        <v>0</v>
      </c>
      <c r="AM26" s="10">
        <f t="shared" si="11"/>
        <v>0</v>
      </c>
      <c r="AN26" s="11">
        <f t="shared" si="12"/>
        <v>0</v>
      </c>
      <c r="AO26" s="15">
        <f t="shared" si="13"/>
        <v>0</v>
      </c>
      <c r="AP26" s="10">
        <f t="shared" si="14"/>
        <v>0</v>
      </c>
      <c r="AQ26" s="16">
        <f t="shared" si="15"/>
        <v>0</v>
      </c>
    </row>
    <row r="27" spans="1:43" ht="19.5" customHeight="1">
      <c r="A27" s="7">
        <f t="shared" si="25"/>
        <v>23</v>
      </c>
      <c r="B27" s="8"/>
      <c r="C27" s="8"/>
      <c r="D27" s="8"/>
      <c r="E27" s="19"/>
      <c r="F27" s="20"/>
      <c r="G27" s="21"/>
      <c r="H27" s="32"/>
      <c r="I27" s="32"/>
      <c r="J27" s="32"/>
      <c r="K27" s="33">
        <f t="shared" si="16"/>
        <v>0</v>
      </c>
      <c r="L27" s="31">
        <f>+'April-09'!F28+'May-09'!F28+'June-09'!F28+'July-09'!F28+'Aug-09'!F28+'Sep-09'!F28+'Oct-09'!F28+'Nov-09'!F28+'Dec-09'!F28+'Jan-10'!F28+'Feb-10'!F28+'Mar-10'!F28</f>
        <v>0</v>
      </c>
      <c r="M27" s="31">
        <f>+'April-09'!G28+'May-09'!G28+'June-09'!G28+'July-09'!G28+'Aug-09'!G28+'Sep-09'!G28+'Oct-09'!G28+'Nov-09'!G28+'Dec-09'!G28+'Jan-10'!G28+'Feb-10'!G28+'Mar-10'!G28</f>
        <v>0</v>
      </c>
      <c r="N27" s="31">
        <f>+'April-09'!H28+'May-09'!H28+'June-09'!H28+'July-09'!H28+'Aug-09'!H28+'Sep-09'!H28+'Oct-09'!H28+'Nov-09'!H28+'Dec-09'!H28+'Jan-10'!H28+'Feb-10'!H28+'Mar-10'!H28</f>
        <v>0</v>
      </c>
      <c r="O27" s="33">
        <f t="shared" si="17"/>
        <v>0</v>
      </c>
      <c r="P27" s="32">
        <f t="shared" si="18"/>
        <v>0</v>
      </c>
      <c r="Q27" s="32">
        <f t="shared" si="19"/>
        <v>0</v>
      </c>
      <c r="R27" s="32">
        <f t="shared" si="20"/>
        <v>0</v>
      </c>
      <c r="S27" s="33">
        <f t="shared" si="21"/>
        <v>0</v>
      </c>
      <c r="T27" s="9"/>
      <c r="U27" s="9"/>
      <c r="V27" s="9">
        <f t="shared" si="22"/>
        <v>0</v>
      </c>
      <c r="W27" s="10">
        <f t="shared" si="23"/>
        <v>0</v>
      </c>
      <c r="X27" s="10">
        <f t="shared" si="26"/>
        <v>0</v>
      </c>
      <c r="Y27" s="10">
        <f t="shared" si="0"/>
        <v>0</v>
      </c>
      <c r="Z27" s="10"/>
      <c r="AA27" s="10">
        <f t="shared" si="1"/>
        <v>0</v>
      </c>
      <c r="AB27" s="10">
        <f t="shared" si="2"/>
        <v>0</v>
      </c>
      <c r="AC27" s="10">
        <f t="shared" si="3"/>
        <v>0</v>
      </c>
      <c r="AD27" s="14">
        <f t="shared" si="4"/>
        <v>0</v>
      </c>
      <c r="AE27" s="10">
        <f t="shared" si="5"/>
        <v>0</v>
      </c>
      <c r="AF27" s="10">
        <f t="shared" si="27"/>
        <v>0</v>
      </c>
      <c r="AG27" s="10"/>
      <c r="AH27" s="10"/>
      <c r="AI27" s="10">
        <f t="shared" si="7"/>
        <v>0</v>
      </c>
      <c r="AJ27" s="10">
        <f t="shared" si="8"/>
        <v>0</v>
      </c>
      <c r="AK27" s="10">
        <f t="shared" si="9"/>
        <v>0</v>
      </c>
      <c r="AL27" s="10">
        <f t="shared" si="10"/>
        <v>0</v>
      </c>
      <c r="AM27" s="10">
        <f t="shared" si="11"/>
        <v>0</v>
      </c>
      <c r="AN27" s="11">
        <f t="shared" si="12"/>
        <v>0</v>
      </c>
      <c r="AO27" s="15">
        <f t="shared" si="13"/>
        <v>0</v>
      </c>
      <c r="AP27" s="10">
        <f t="shared" si="14"/>
        <v>0</v>
      </c>
      <c r="AQ27" s="16">
        <f t="shared" si="15"/>
        <v>0</v>
      </c>
    </row>
    <row r="28" spans="1:43" ht="19.5" customHeight="1">
      <c r="A28" s="7">
        <f t="shared" si="25"/>
        <v>24</v>
      </c>
      <c r="B28" s="8"/>
      <c r="C28" s="8"/>
      <c r="D28" s="8"/>
      <c r="E28" s="19"/>
      <c r="F28" s="20"/>
      <c r="G28" s="21"/>
      <c r="H28" s="32"/>
      <c r="I28" s="32"/>
      <c r="J28" s="32"/>
      <c r="K28" s="33">
        <f t="shared" si="16"/>
        <v>0</v>
      </c>
      <c r="L28" s="31">
        <f>+'April-09'!F29+'May-09'!F29+'June-09'!F29+'July-09'!F29+'Aug-09'!F29+'Sep-09'!F29+'Oct-09'!F29+'Nov-09'!F29+'Dec-09'!F29+'Jan-10'!F29+'Feb-10'!F29+'Mar-10'!F29</f>
        <v>0</v>
      </c>
      <c r="M28" s="31">
        <f>+'April-09'!G29+'May-09'!G29+'June-09'!G29+'July-09'!G29+'Aug-09'!G29+'Sep-09'!G29+'Oct-09'!G29+'Nov-09'!G29+'Dec-09'!G29+'Jan-10'!G29+'Feb-10'!G29+'Mar-10'!G29</f>
        <v>0</v>
      </c>
      <c r="N28" s="31">
        <f>+'April-09'!H29+'May-09'!H29+'June-09'!H29+'July-09'!H29+'Aug-09'!H29+'Sep-09'!H29+'Oct-09'!H29+'Nov-09'!H29+'Dec-09'!H29+'Jan-10'!H29+'Feb-10'!H29+'Mar-10'!H29</f>
        <v>0</v>
      </c>
      <c r="O28" s="33">
        <f t="shared" si="17"/>
        <v>0</v>
      </c>
      <c r="P28" s="32">
        <f t="shared" si="18"/>
        <v>0</v>
      </c>
      <c r="Q28" s="32">
        <f t="shared" si="19"/>
        <v>0</v>
      </c>
      <c r="R28" s="32">
        <f t="shared" si="20"/>
        <v>0</v>
      </c>
      <c r="S28" s="33">
        <f t="shared" si="21"/>
        <v>0</v>
      </c>
      <c r="T28" s="9"/>
      <c r="U28" s="9"/>
      <c r="V28" s="9">
        <f t="shared" si="22"/>
        <v>0</v>
      </c>
      <c r="W28" s="10">
        <f t="shared" si="23"/>
        <v>0</v>
      </c>
      <c r="X28" s="10">
        <f t="shared" si="26"/>
        <v>0</v>
      </c>
      <c r="Y28" s="10">
        <f t="shared" si="0"/>
        <v>0</v>
      </c>
      <c r="Z28" s="10"/>
      <c r="AA28" s="10">
        <f t="shared" si="1"/>
        <v>0</v>
      </c>
      <c r="AB28" s="10">
        <f t="shared" si="2"/>
        <v>0</v>
      </c>
      <c r="AC28" s="10">
        <f t="shared" si="3"/>
        <v>0</v>
      </c>
      <c r="AD28" s="14">
        <f t="shared" si="4"/>
        <v>0</v>
      </c>
      <c r="AE28" s="10">
        <f t="shared" si="5"/>
        <v>0</v>
      </c>
      <c r="AF28" s="10">
        <f t="shared" si="27"/>
        <v>0</v>
      </c>
      <c r="AG28" s="10"/>
      <c r="AH28" s="10"/>
      <c r="AI28" s="10">
        <f t="shared" si="7"/>
        <v>0</v>
      </c>
      <c r="AJ28" s="10">
        <f t="shared" si="8"/>
        <v>0</v>
      </c>
      <c r="AK28" s="10">
        <f t="shared" si="9"/>
        <v>0</v>
      </c>
      <c r="AL28" s="10">
        <f t="shared" si="10"/>
        <v>0</v>
      </c>
      <c r="AM28" s="10">
        <f t="shared" si="11"/>
        <v>0</v>
      </c>
      <c r="AN28" s="11">
        <f t="shared" si="12"/>
        <v>0</v>
      </c>
      <c r="AO28" s="15">
        <f t="shared" si="13"/>
        <v>0</v>
      </c>
      <c r="AP28" s="10">
        <f t="shared" si="14"/>
        <v>0</v>
      </c>
      <c r="AQ28" s="16">
        <f t="shared" si="15"/>
        <v>0</v>
      </c>
    </row>
    <row r="29" spans="1:43" ht="19.5" customHeight="1">
      <c r="A29" s="7">
        <f t="shared" si="25"/>
        <v>25</v>
      </c>
      <c r="B29" s="8"/>
      <c r="C29" s="8"/>
      <c r="D29" s="8"/>
      <c r="E29" s="19"/>
      <c r="F29" s="20"/>
      <c r="G29" s="21"/>
      <c r="H29" s="32"/>
      <c r="I29" s="32"/>
      <c r="J29" s="32"/>
      <c r="K29" s="33">
        <f t="shared" si="16"/>
        <v>0</v>
      </c>
      <c r="L29" s="31">
        <f>+'April-09'!F30+'May-09'!F30+'June-09'!F30+'July-09'!F30+'Aug-09'!F30+'Sep-09'!F30+'Oct-09'!F30+'Nov-09'!F30+'Dec-09'!F30+'Jan-10'!F30+'Feb-10'!F30+'Mar-10'!F30</f>
        <v>0</v>
      </c>
      <c r="M29" s="31">
        <f>+'April-09'!G30+'May-09'!G30+'June-09'!G30+'July-09'!G30+'Aug-09'!G30+'Sep-09'!G30+'Oct-09'!G30+'Nov-09'!G30+'Dec-09'!G30+'Jan-10'!G30+'Feb-10'!G30+'Mar-10'!G30</f>
        <v>0</v>
      </c>
      <c r="N29" s="31">
        <f>+'April-09'!H30+'May-09'!H30+'June-09'!H30+'July-09'!H30+'Aug-09'!H30+'Sep-09'!H30+'Oct-09'!H30+'Nov-09'!H30+'Dec-09'!H30+'Jan-10'!H30+'Feb-10'!H30+'Mar-10'!H30</f>
        <v>0</v>
      </c>
      <c r="O29" s="33">
        <f t="shared" si="17"/>
        <v>0</v>
      </c>
      <c r="P29" s="32">
        <f t="shared" si="18"/>
        <v>0</v>
      </c>
      <c r="Q29" s="32">
        <f t="shared" si="19"/>
        <v>0</v>
      </c>
      <c r="R29" s="32">
        <f t="shared" si="20"/>
        <v>0</v>
      </c>
      <c r="S29" s="33">
        <f t="shared" si="21"/>
        <v>0</v>
      </c>
      <c r="T29" s="9"/>
      <c r="U29" s="9"/>
      <c r="V29" s="9">
        <f t="shared" si="22"/>
        <v>0</v>
      </c>
      <c r="W29" s="10">
        <f t="shared" si="23"/>
        <v>0</v>
      </c>
      <c r="X29" s="10">
        <f t="shared" si="26"/>
        <v>0</v>
      </c>
      <c r="Y29" s="10">
        <f t="shared" si="0"/>
        <v>0</v>
      </c>
      <c r="Z29" s="10"/>
      <c r="AA29" s="10">
        <f t="shared" si="1"/>
        <v>0</v>
      </c>
      <c r="AB29" s="10">
        <f t="shared" si="2"/>
        <v>0</v>
      </c>
      <c r="AC29" s="10">
        <f t="shared" si="3"/>
        <v>0</v>
      </c>
      <c r="AD29" s="14">
        <f t="shared" si="4"/>
        <v>0</v>
      </c>
      <c r="AE29" s="10">
        <f t="shared" si="5"/>
        <v>0</v>
      </c>
      <c r="AF29" s="10">
        <f t="shared" si="27"/>
        <v>0</v>
      </c>
      <c r="AG29" s="10"/>
      <c r="AH29" s="10"/>
      <c r="AI29" s="10">
        <f t="shared" si="7"/>
        <v>0</v>
      </c>
      <c r="AJ29" s="10">
        <f t="shared" si="8"/>
        <v>0</v>
      </c>
      <c r="AK29" s="10">
        <f t="shared" si="9"/>
        <v>0</v>
      </c>
      <c r="AL29" s="10">
        <f t="shared" si="10"/>
        <v>0</v>
      </c>
      <c r="AM29" s="10">
        <f t="shared" si="11"/>
        <v>0</v>
      </c>
      <c r="AN29" s="11">
        <f t="shared" si="12"/>
        <v>0</v>
      </c>
      <c r="AO29" s="15">
        <f t="shared" si="13"/>
        <v>0</v>
      </c>
      <c r="AP29" s="10">
        <f t="shared" si="14"/>
        <v>0</v>
      </c>
      <c r="AQ29" s="16">
        <f t="shared" si="15"/>
        <v>0</v>
      </c>
    </row>
    <row r="30" spans="1:43" ht="19.5" customHeight="1">
      <c r="A30" s="7">
        <f t="shared" si="25"/>
        <v>26</v>
      </c>
      <c r="B30" s="8"/>
      <c r="C30" s="8"/>
      <c r="D30" s="8"/>
      <c r="E30" s="19"/>
      <c r="F30" s="20"/>
      <c r="G30" s="21"/>
      <c r="H30" s="32"/>
      <c r="I30" s="32"/>
      <c r="J30" s="32"/>
      <c r="K30" s="33">
        <f t="shared" si="16"/>
        <v>0</v>
      </c>
      <c r="L30" s="31">
        <f>+'April-09'!F31+'May-09'!F31+'June-09'!F31+'July-09'!F31+'Aug-09'!F31+'Sep-09'!F31+'Oct-09'!F31+'Nov-09'!F31+'Dec-09'!F31+'Jan-10'!F31+'Feb-10'!F31+'Mar-10'!F31</f>
        <v>0</v>
      </c>
      <c r="M30" s="31">
        <f>+'April-09'!G31+'May-09'!G31+'June-09'!G31+'July-09'!G31+'Aug-09'!G31+'Sep-09'!G31+'Oct-09'!G31+'Nov-09'!G31+'Dec-09'!G31+'Jan-10'!G31+'Feb-10'!G31+'Mar-10'!G31</f>
        <v>0</v>
      </c>
      <c r="N30" s="31">
        <f>+'April-09'!H31+'May-09'!H31+'June-09'!H31+'July-09'!H31+'Aug-09'!H31+'Sep-09'!H31+'Oct-09'!H31+'Nov-09'!H31+'Dec-09'!H31+'Jan-10'!H31+'Feb-10'!H31+'Mar-10'!H31</f>
        <v>0</v>
      </c>
      <c r="O30" s="33">
        <f t="shared" si="17"/>
        <v>0</v>
      </c>
      <c r="P30" s="32">
        <f t="shared" si="18"/>
        <v>0</v>
      </c>
      <c r="Q30" s="32">
        <f t="shared" si="19"/>
        <v>0</v>
      </c>
      <c r="R30" s="32">
        <f t="shared" si="20"/>
        <v>0</v>
      </c>
      <c r="S30" s="33">
        <f t="shared" si="21"/>
        <v>0</v>
      </c>
      <c r="T30" s="9"/>
      <c r="U30" s="9"/>
      <c r="V30" s="9">
        <f t="shared" si="22"/>
        <v>0</v>
      </c>
      <c r="W30" s="10">
        <f t="shared" si="23"/>
        <v>0</v>
      </c>
      <c r="X30" s="10">
        <f t="shared" si="26"/>
        <v>0</v>
      </c>
      <c r="Y30" s="10">
        <f t="shared" si="0"/>
        <v>0</v>
      </c>
      <c r="Z30" s="10"/>
      <c r="AA30" s="10">
        <f t="shared" si="1"/>
        <v>0</v>
      </c>
      <c r="AB30" s="10">
        <f t="shared" si="2"/>
        <v>0</v>
      </c>
      <c r="AC30" s="10">
        <f t="shared" si="3"/>
        <v>0</v>
      </c>
      <c r="AD30" s="14">
        <f t="shared" si="4"/>
        <v>0</v>
      </c>
      <c r="AE30" s="10">
        <f t="shared" si="5"/>
        <v>0</v>
      </c>
      <c r="AF30" s="10">
        <f t="shared" si="27"/>
        <v>0</v>
      </c>
      <c r="AG30" s="10"/>
      <c r="AH30" s="10"/>
      <c r="AI30" s="10">
        <f t="shared" si="7"/>
        <v>0</v>
      </c>
      <c r="AJ30" s="10">
        <f t="shared" si="8"/>
        <v>0</v>
      </c>
      <c r="AK30" s="10">
        <f t="shared" si="9"/>
        <v>0</v>
      </c>
      <c r="AL30" s="10">
        <f t="shared" si="10"/>
        <v>0</v>
      </c>
      <c r="AM30" s="10">
        <f t="shared" si="11"/>
        <v>0</v>
      </c>
      <c r="AN30" s="11">
        <f t="shared" si="12"/>
        <v>0</v>
      </c>
      <c r="AO30" s="15">
        <f t="shared" si="13"/>
        <v>0</v>
      </c>
      <c r="AP30" s="10">
        <f t="shared" si="14"/>
        <v>0</v>
      </c>
      <c r="AQ30" s="16">
        <f t="shared" si="15"/>
        <v>0</v>
      </c>
    </row>
    <row r="34" ht="19.5" customHeight="1">
      <c r="F34" s="34"/>
    </row>
    <row r="35" spans="20:27" ht="19.5" customHeight="1">
      <c r="T35" s="12"/>
      <c r="U35" s="12"/>
      <c r="V35" s="12"/>
      <c r="AA35" s="13"/>
    </row>
    <row r="36" spans="28:29" ht="19.5" customHeight="1">
      <c r="AB36" s="13"/>
      <c r="AC36" s="13"/>
    </row>
  </sheetData>
  <sheetProtection/>
  <protectedRanges>
    <protectedRange sqref="T2:V30 A2:D30 E4:S4" name="Range2"/>
    <protectedRange password="86C9" sqref="AF2:AG2 X2:AB2 Z4:AC4 Z3:AB3 Y3:Y4 X4 AD2:AE4 AI2:AQ4 X5:AC30 AE5:AE30 AP5:AQ30 AF3:AH30 AI5:AN30 W2:W30" name="Range1"/>
  </protectedRanges>
  <mergeCells count="32">
    <mergeCell ref="AI2:AI4"/>
    <mergeCell ref="AJ2:AJ4"/>
    <mergeCell ref="AQ2:AQ4"/>
    <mergeCell ref="AM2:AM4"/>
    <mergeCell ref="AN2:AN4"/>
    <mergeCell ref="AO2:AO4"/>
    <mergeCell ref="AP2:AP4"/>
    <mergeCell ref="AK2:AK4"/>
    <mergeCell ref="AL2:AL4"/>
    <mergeCell ref="B2:B4"/>
    <mergeCell ref="A2:A4"/>
    <mergeCell ref="AF3:AF4"/>
    <mergeCell ref="AG3:AG4"/>
    <mergeCell ref="Y2:Y4"/>
    <mergeCell ref="X2:X4"/>
    <mergeCell ref="W2:W4"/>
    <mergeCell ref="T2:T4"/>
    <mergeCell ref="AF2:AH2"/>
    <mergeCell ref="Z2:AE2"/>
    <mergeCell ref="Z3:AD3"/>
    <mergeCell ref="AE3:AE4"/>
    <mergeCell ref="AH3:AH4"/>
    <mergeCell ref="G2:G4"/>
    <mergeCell ref="U2:U4"/>
    <mergeCell ref="V2:V4"/>
    <mergeCell ref="C2:C4"/>
    <mergeCell ref="D2:D4"/>
    <mergeCell ref="E2:E4"/>
    <mergeCell ref="F2:F4"/>
    <mergeCell ref="P2:S3"/>
    <mergeCell ref="H2:K3"/>
    <mergeCell ref="L2:O3"/>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4:AB32"/>
  <sheetViews>
    <sheetView tabSelected="1" zoomScalePageLayoutView="0" workbookViewId="0" topLeftCell="A1">
      <pane xSplit="5" ySplit="4" topLeftCell="F5" activePane="bottomRight" state="frozen"/>
      <selection pane="topLeft" activeCell="E11" sqref="E11"/>
      <selection pane="topRight" activeCell="E11" sqref="E11"/>
      <selection pane="bottomLeft" activeCell="E11" sqref="E11"/>
      <selection pane="bottomRight" activeCell="P6" sqref="P6"/>
    </sheetView>
  </sheetViews>
  <sheetFormatPr defaultColWidth="9.140625" defaultRowHeight="19.5" customHeight="1"/>
  <cols>
    <col min="1" max="1" width="5.57421875" style="25" bestFit="1" customWidth="1"/>
    <col min="2" max="2" width="30.28125" style="25" bestFit="1" customWidth="1"/>
    <col min="3" max="3" width="12.57421875" style="25" bestFit="1" customWidth="1"/>
    <col min="4" max="4" width="15.421875" style="25" bestFit="1" customWidth="1"/>
    <col min="5" max="5" width="8.7109375" style="25" bestFit="1" customWidth="1"/>
    <col min="6" max="9" width="8.7109375" style="25" customWidth="1"/>
    <col min="10" max="10" width="6.00390625" style="25" bestFit="1" customWidth="1"/>
    <col min="11" max="11" width="6.7109375" style="25" bestFit="1" customWidth="1"/>
    <col min="12" max="12" width="8.28125" style="25" bestFit="1" customWidth="1"/>
    <col min="13" max="13" width="8.421875" style="25" bestFit="1" customWidth="1"/>
    <col min="14" max="14" width="5.00390625" style="25" bestFit="1" customWidth="1"/>
    <col min="15" max="16" width="9.8515625" style="25" bestFit="1" customWidth="1"/>
    <col min="17" max="17" width="7.7109375" style="25" bestFit="1" customWidth="1"/>
    <col min="18" max="18" width="6.421875" style="25" bestFit="1" customWidth="1"/>
    <col min="19" max="19" width="5.57421875" style="25" bestFit="1" customWidth="1"/>
    <col min="20" max="20" width="8.8515625" style="25" bestFit="1" customWidth="1"/>
    <col min="21" max="21" width="8.421875" style="25" bestFit="1" customWidth="1"/>
    <col min="22" max="22" width="8.57421875" style="25" bestFit="1" customWidth="1"/>
    <col min="23" max="23" width="9.00390625" style="25" bestFit="1" customWidth="1"/>
    <col min="24" max="24" width="8.57421875" style="25" bestFit="1" customWidth="1"/>
    <col min="25" max="25" width="6.421875" style="25" bestFit="1" customWidth="1"/>
    <col min="26" max="27" width="8.57421875" style="25" bestFit="1" customWidth="1"/>
    <col min="28" max="28" width="11.7109375" style="25" bestFit="1" customWidth="1"/>
    <col min="29" max="16384" width="9.140625" style="25" customWidth="1"/>
  </cols>
  <sheetData>
    <row r="4" spans="1:28" ht="45">
      <c r="A4" s="23" t="s">
        <v>16</v>
      </c>
      <c r="B4" s="23" t="s">
        <v>4</v>
      </c>
      <c r="C4" s="23" t="s">
        <v>5</v>
      </c>
      <c r="D4" s="23" t="s">
        <v>41</v>
      </c>
      <c r="E4" s="23" t="s">
        <v>6</v>
      </c>
      <c r="F4" s="68" t="s">
        <v>48</v>
      </c>
      <c r="G4" s="69"/>
      <c r="H4" s="70"/>
      <c r="I4" s="23" t="s">
        <v>49</v>
      </c>
      <c r="J4" s="23" t="s">
        <v>3</v>
      </c>
      <c r="K4" s="23" t="s">
        <v>10</v>
      </c>
      <c r="L4" s="23" t="s">
        <v>1</v>
      </c>
      <c r="M4" s="23" t="s">
        <v>13</v>
      </c>
      <c r="N4" s="23" t="s">
        <v>14</v>
      </c>
      <c r="O4" s="23" t="s">
        <v>33</v>
      </c>
      <c r="P4" s="23" t="s">
        <v>34</v>
      </c>
      <c r="Q4" s="23" t="s">
        <v>7</v>
      </c>
      <c r="R4" s="23" t="s">
        <v>2</v>
      </c>
      <c r="S4" s="23" t="s">
        <v>11</v>
      </c>
      <c r="T4" s="23" t="s">
        <v>8</v>
      </c>
      <c r="U4" s="23" t="s">
        <v>12</v>
      </c>
      <c r="V4" s="24" t="s">
        <v>0</v>
      </c>
      <c r="W4" s="23" t="s">
        <v>9</v>
      </c>
      <c r="X4" s="23" t="s">
        <v>18</v>
      </c>
      <c r="Y4" s="23" t="s">
        <v>20</v>
      </c>
      <c r="Z4" s="23" t="s">
        <v>21</v>
      </c>
      <c r="AA4" s="23" t="s">
        <v>19</v>
      </c>
      <c r="AB4" s="23" t="s">
        <v>22</v>
      </c>
    </row>
    <row r="5" spans="1:28" s="30" customFormat="1" ht="15">
      <c r="A5" s="23"/>
      <c r="B5" s="23"/>
      <c r="C5" s="23"/>
      <c r="D5" s="23"/>
      <c r="E5" s="23"/>
      <c r="F5" s="24" t="s">
        <v>50</v>
      </c>
      <c r="G5" s="24" t="s">
        <v>52</v>
      </c>
      <c r="H5" s="24" t="s">
        <v>51</v>
      </c>
      <c r="I5" s="23"/>
      <c r="J5" s="23"/>
      <c r="K5" s="23"/>
      <c r="L5" s="23"/>
      <c r="M5" s="23"/>
      <c r="N5" s="23"/>
      <c r="O5" s="23"/>
      <c r="P5" s="23"/>
      <c r="Q5" s="23"/>
      <c r="R5" s="23"/>
      <c r="S5" s="23"/>
      <c r="T5" s="23"/>
      <c r="U5" s="23"/>
      <c r="V5" s="24"/>
      <c r="W5" s="23"/>
      <c r="X5" s="23"/>
      <c r="Y5" s="23"/>
      <c r="Z5" s="23"/>
      <c r="AA5" s="23"/>
      <c r="AB5" s="23"/>
    </row>
    <row r="6" spans="1:28" ht="19.5" customHeight="1">
      <c r="A6" s="15">
        <v>1</v>
      </c>
      <c r="B6" s="26">
        <f>+Master!B5</f>
        <v>0</v>
      </c>
      <c r="C6" s="26">
        <f>+Master!C5</f>
        <v>0</v>
      </c>
      <c r="D6" s="26">
        <f>+Master!D5</f>
        <v>0</v>
      </c>
      <c r="E6" s="15">
        <v>30</v>
      </c>
      <c r="F6" s="15"/>
      <c r="G6" s="15"/>
      <c r="H6" s="15"/>
      <c r="I6" s="15">
        <f>+E6+F6+G6+H6</f>
        <v>30</v>
      </c>
      <c r="J6" s="27">
        <f>ROUND(Q6*25%,0)</f>
        <v>0</v>
      </c>
      <c r="K6" s="27">
        <f>ROUND(Q6*20%,0)</f>
        <v>0</v>
      </c>
      <c r="L6" s="27">
        <f>ROUND(Q6*2%,0)</f>
        <v>0</v>
      </c>
      <c r="M6" s="27">
        <f>ROUND(Q6*2%,0)</f>
        <v>0</v>
      </c>
      <c r="N6" s="27">
        <f>ROUND(Q6*6%,0)</f>
        <v>0</v>
      </c>
      <c r="O6" s="27">
        <f>ROUND(Q6*35%,0)</f>
        <v>0</v>
      </c>
      <c r="P6" s="27">
        <f>ROUND(Q6*10%,0)</f>
        <v>0</v>
      </c>
      <c r="Q6" s="27">
        <f>ROUND(Master!T5/30*'April-09'!I6,0)</f>
        <v>0</v>
      </c>
      <c r="R6" s="27">
        <f>IF(Q6&lt;=2500,0,IF(Q6&lt;=3500,60,IF(Q6&lt;=5000,120,IF(Q6&lt;=10000,175,200))))</f>
        <v>0</v>
      </c>
      <c r="S6" s="27">
        <f aca="true" t="shared" si="0" ref="S6:S31">ROUND(J6*24%,0)</f>
        <v>0</v>
      </c>
      <c r="T6" s="27">
        <f>+Master!AO5</f>
        <v>0</v>
      </c>
      <c r="U6" s="27">
        <f aca="true" t="shared" si="1" ref="U6:U31">SUM(R6:T6)</f>
        <v>0</v>
      </c>
      <c r="V6" s="27">
        <f aca="true" t="shared" si="2" ref="V6:V31">+Q6-U6</f>
        <v>0</v>
      </c>
      <c r="W6" s="27"/>
      <c r="X6" s="27">
        <f aca="true" t="shared" si="3" ref="X6:X31">+V6-W6</f>
        <v>0</v>
      </c>
      <c r="Y6" s="15"/>
      <c r="Z6" s="27">
        <f aca="true" t="shared" si="4" ref="Z6:Z31">+X6-Y6</f>
        <v>0</v>
      </c>
      <c r="AA6" s="27"/>
      <c r="AB6" s="27">
        <f aca="true" t="shared" si="5" ref="AB6:AB31">+Z6+AA6</f>
        <v>0</v>
      </c>
    </row>
    <row r="7" spans="1:28" ht="19.5" customHeight="1">
      <c r="A7" s="15">
        <f>+A6+1</f>
        <v>2</v>
      </c>
      <c r="B7" s="26">
        <f>+Master!B6</f>
        <v>0</v>
      </c>
      <c r="C7" s="26">
        <f>+Master!C6</f>
        <v>0</v>
      </c>
      <c r="D7" s="26">
        <f>+Master!D6</f>
        <v>0</v>
      </c>
      <c r="E7" s="15"/>
      <c r="F7" s="15"/>
      <c r="G7" s="15"/>
      <c r="H7" s="15"/>
      <c r="I7" s="15">
        <f aca="true" t="shared" si="6" ref="I7:I31">+E7+F7+G7+H7</f>
        <v>0</v>
      </c>
      <c r="J7" s="27">
        <f aca="true" t="shared" si="7" ref="J7:J31">ROUND(Q7*25%,0)</f>
        <v>0</v>
      </c>
      <c r="K7" s="27">
        <f aca="true" t="shared" si="8" ref="K7:K31">ROUND(Q7*20%,0)</f>
        <v>0</v>
      </c>
      <c r="L7" s="27">
        <f aca="true" t="shared" si="9" ref="L7:L31">ROUND(Q7*2%,0)</f>
        <v>0</v>
      </c>
      <c r="M7" s="27">
        <f aca="true" t="shared" si="10" ref="M7:M31">ROUND(Q7*2%,0)</f>
        <v>0</v>
      </c>
      <c r="N7" s="27">
        <f aca="true" t="shared" si="11" ref="N7:N31">ROUND(Q7*6%,0)</f>
        <v>0</v>
      </c>
      <c r="O7" s="27">
        <f aca="true" t="shared" si="12" ref="O7:O31">ROUND(Q7*35%,0)</f>
        <v>0</v>
      </c>
      <c r="P7" s="27">
        <f aca="true" t="shared" si="13" ref="P7:P31">ROUND(Q7*10%,0)</f>
        <v>0</v>
      </c>
      <c r="Q7" s="27">
        <f>ROUND(Master!T6/30*'April-09'!I7,0)</f>
        <v>0</v>
      </c>
      <c r="R7" s="27">
        <f aca="true" t="shared" si="14" ref="R7:R31">IF(Q7&lt;=2500,0,IF(Q7&lt;=3500,60,IF(Q7&lt;=5000,120,IF(Q7&lt;=10000,175,200))))</f>
        <v>0</v>
      </c>
      <c r="S7" s="27">
        <f t="shared" si="0"/>
        <v>0</v>
      </c>
      <c r="T7" s="27">
        <f>+Master!AO6</f>
        <v>0</v>
      </c>
      <c r="U7" s="27">
        <f t="shared" si="1"/>
        <v>0</v>
      </c>
      <c r="V7" s="27">
        <f t="shared" si="2"/>
        <v>0</v>
      </c>
      <c r="W7" s="27"/>
      <c r="X7" s="27">
        <f t="shared" si="3"/>
        <v>0</v>
      </c>
      <c r="Y7" s="15"/>
      <c r="Z7" s="27">
        <f t="shared" si="4"/>
        <v>0</v>
      </c>
      <c r="AA7" s="27"/>
      <c r="AB7" s="27">
        <f t="shared" si="5"/>
        <v>0</v>
      </c>
    </row>
    <row r="8" spans="1:28" ht="19.5" customHeight="1">
      <c r="A8" s="15">
        <f aca="true" t="shared" si="15" ref="A8:A31">+A7+1</f>
        <v>3</v>
      </c>
      <c r="B8" s="26">
        <f>+Master!B7</f>
        <v>0</v>
      </c>
      <c r="C8" s="26">
        <f>+Master!C7</f>
        <v>0</v>
      </c>
      <c r="D8" s="26">
        <f>+Master!D7</f>
        <v>0</v>
      </c>
      <c r="E8" s="15"/>
      <c r="F8" s="15"/>
      <c r="G8" s="15"/>
      <c r="H8" s="15"/>
      <c r="I8" s="15">
        <f t="shared" si="6"/>
        <v>0</v>
      </c>
      <c r="J8" s="27">
        <f t="shared" si="7"/>
        <v>0</v>
      </c>
      <c r="K8" s="27">
        <f t="shared" si="8"/>
        <v>0</v>
      </c>
      <c r="L8" s="27">
        <f t="shared" si="9"/>
        <v>0</v>
      </c>
      <c r="M8" s="27">
        <f t="shared" si="10"/>
        <v>0</v>
      </c>
      <c r="N8" s="27">
        <f t="shared" si="11"/>
        <v>0</v>
      </c>
      <c r="O8" s="27">
        <f t="shared" si="12"/>
        <v>0</v>
      </c>
      <c r="P8" s="27">
        <f t="shared" si="13"/>
        <v>0</v>
      </c>
      <c r="Q8" s="27">
        <f>ROUND(Master!T7/30*'April-09'!I8,0)</f>
        <v>0</v>
      </c>
      <c r="R8" s="27">
        <f t="shared" si="14"/>
        <v>0</v>
      </c>
      <c r="S8" s="27">
        <f t="shared" si="0"/>
        <v>0</v>
      </c>
      <c r="T8" s="27">
        <f>+Master!AO7</f>
        <v>0</v>
      </c>
      <c r="U8" s="27">
        <f t="shared" si="1"/>
        <v>0</v>
      </c>
      <c r="V8" s="27">
        <f t="shared" si="2"/>
        <v>0</v>
      </c>
      <c r="W8" s="27"/>
      <c r="X8" s="27">
        <f t="shared" si="3"/>
        <v>0</v>
      </c>
      <c r="Y8" s="15"/>
      <c r="Z8" s="27">
        <f t="shared" si="4"/>
        <v>0</v>
      </c>
      <c r="AA8" s="27"/>
      <c r="AB8" s="27">
        <f t="shared" si="5"/>
        <v>0</v>
      </c>
    </row>
    <row r="9" spans="1:28" ht="19.5" customHeight="1">
      <c r="A9" s="15">
        <f t="shared" si="15"/>
        <v>4</v>
      </c>
      <c r="B9" s="26">
        <f>+Master!B8</f>
        <v>0</v>
      </c>
      <c r="C9" s="26">
        <f>+Master!C8</f>
        <v>0</v>
      </c>
      <c r="D9" s="26">
        <f>+Master!D8</f>
        <v>0</v>
      </c>
      <c r="E9" s="15"/>
      <c r="F9" s="15"/>
      <c r="G9" s="15"/>
      <c r="H9" s="15"/>
      <c r="I9" s="15">
        <f t="shared" si="6"/>
        <v>0</v>
      </c>
      <c r="J9" s="27">
        <f t="shared" si="7"/>
        <v>0</v>
      </c>
      <c r="K9" s="27">
        <f t="shared" si="8"/>
        <v>0</v>
      </c>
      <c r="L9" s="27">
        <f t="shared" si="9"/>
        <v>0</v>
      </c>
      <c r="M9" s="27">
        <f t="shared" si="10"/>
        <v>0</v>
      </c>
      <c r="N9" s="27">
        <f t="shared" si="11"/>
        <v>0</v>
      </c>
      <c r="O9" s="27">
        <f t="shared" si="12"/>
        <v>0</v>
      </c>
      <c r="P9" s="27">
        <f t="shared" si="13"/>
        <v>0</v>
      </c>
      <c r="Q9" s="27">
        <f>ROUND(Master!T8/30*'April-09'!I9,0)</f>
        <v>0</v>
      </c>
      <c r="R9" s="27">
        <f t="shared" si="14"/>
        <v>0</v>
      </c>
      <c r="S9" s="27">
        <f t="shared" si="0"/>
        <v>0</v>
      </c>
      <c r="T9" s="27">
        <f>+Master!AO8</f>
        <v>0</v>
      </c>
      <c r="U9" s="27">
        <f t="shared" si="1"/>
        <v>0</v>
      </c>
      <c r="V9" s="27">
        <f t="shared" si="2"/>
        <v>0</v>
      </c>
      <c r="W9" s="27"/>
      <c r="X9" s="27">
        <f t="shared" si="3"/>
        <v>0</v>
      </c>
      <c r="Y9" s="15"/>
      <c r="Z9" s="27">
        <f t="shared" si="4"/>
        <v>0</v>
      </c>
      <c r="AA9" s="27"/>
      <c r="AB9" s="27">
        <f t="shared" si="5"/>
        <v>0</v>
      </c>
    </row>
    <row r="10" spans="1:28" ht="19.5" customHeight="1">
      <c r="A10" s="15">
        <f t="shared" si="15"/>
        <v>5</v>
      </c>
      <c r="B10" s="26">
        <f>+Master!B9</f>
        <v>0</v>
      </c>
      <c r="C10" s="26">
        <f>+Master!C9</f>
        <v>0</v>
      </c>
      <c r="D10" s="26">
        <f>+Master!D9</f>
        <v>0</v>
      </c>
      <c r="E10" s="15"/>
      <c r="F10" s="15"/>
      <c r="G10" s="15"/>
      <c r="H10" s="15"/>
      <c r="I10" s="15">
        <f t="shared" si="6"/>
        <v>0</v>
      </c>
      <c r="J10" s="27">
        <f t="shared" si="7"/>
        <v>0</v>
      </c>
      <c r="K10" s="27">
        <f t="shared" si="8"/>
        <v>0</v>
      </c>
      <c r="L10" s="27">
        <f t="shared" si="9"/>
        <v>0</v>
      </c>
      <c r="M10" s="27">
        <f t="shared" si="10"/>
        <v>0</v>
      </c>
      <c r="N10" s="27">
        <f t="shared" si="11"/>
        <v>0</v>
      </c>
      <c r="O10" s="27">
        <f t="shared" si="12"/>
        <v>0</v>
      </c>
      <c r="P10" s="27">
        <f t="shared" si="13"/>
        <v>0</v>
      </c>
      <c r="Q10" s="27">
        <f>ROUND(Master!T9/30*'April-09'!I10,0)</f>
        <v>0</v>
      </c>
      <c r="R10" s="27">
        <f t="shared" si="14"/>
        <v>0</v>
      </c>
      <c r="S10" s="27">
        <f t="shared" si="0"/>
        <v>0</v>
      </c>
      <c r="T10" s="27">
        <f>+Master!AO9</f>
        <v>0</v>
      </c>
      <c r="U10" s="27">
        <f t="shared" si="1"/>
        <v>0</v>
      </c>
      <c r="V10" s="27">
        <f t="shared" si="2"/>
        <v>0</v>
      </c>
      <c r="W10" s="27"/>
      <c r="X10" s="27">
        <f t="shared" si="3"/>
        <v>0</v>
      </c>
      <c r="Y10" s="15"/>
      <c r="Z10" s="27">
        <f t="shared" si="4"/>
        <v>0</v>
      </c>
      <c r="AA10" s="27"/>
      <c r="AB10" s="27">
        <f t="shared" si="5"/>
        <v>0</v>
      </c>
    </row>
    <row r="11" spans="1:28" ht="19.5" customHeight="1">
      <c r="A11" s="15">
        <f t="shared" si="15"/>
        <v>6</v>
      </c>
      <c r="B11" s="26">
        <f>+Master!B10</f>
        <v>0</v>
      </c>
      <c r="C11" s="26">
        <f>+Master!C10</f>
        <v>0</v>
      </c>
      <c r="D11" s="26">
        <f>+Master!D10</f>
        <v>0</v>
      </c>
      <c r="E11" s="15"/>
      <c r="F11" s="15"/>
      <c r="G11" s="15"/>
      <c r="H11" s="15"/>
      <c r="I11" s="15">
        <f t="shared" si="6"/>
        <v>0</v>
      </c>
      <c r="J11" s="27">
        <f t="shared" si="7"/>
        <v>0</v>
      </c>
      <c r="K11" s="27">
        <f t="shared" si="8"/>
        <v>0</v>
      </c>
      <c r="L11" s="27">
        <f t="shared" si="9"/>
        <v>0</v>
      </c>
      <c r="M11" s="27">
        <f t="shared" si="10"/>
        <v>0</v>
      </c>
      <c r="N11" s="27">
        <f t="shared" si="11"/>
        <v>0</v>
      </c>
      <c r="O11" s="27">
        <f t="shared" si="12"/>
        <v>0</v>
      </c>
      <c r="P11" s="27">
        <f t="shared" si="13"/>
        <v>0</v>
      </c>
      <c r="Q11" s="27">
        <f>ROUND(Master!T10/30*'April-09'!E11,0)</f>
        <v>0</v>
      </c>
      <c r="R11" s="27">
        <f t="shared" si="14"/>
        <v>0</v>
      </c>
      <c r="S11" s="27">
        <f t="shared" si="0"/>
        <v>0</v>
      </c>
      <c r="T11" s="27">
        <f>+Master!AO10</f>
        <v>0</v>
      </c>
      <c r="U11" s="27">
        <f t="shared" si="1"/>
        <v>0</v>
      </c>
      <c r="V11" s="27">
        <f t="shared" si="2"/>
        <v>0</v>
      </c>
      <c r="W11" s="27"/>
      <c r="X11" s="27">
        <f t="shared" si="3"/>
        <v>0</v>
      </c>
      <c r="Y11" s="15"/>
      <c r="Z11" s="27">
        <f t="shared" si="4"/>
        <v>0</v>
      </c>
      <c r="AA11" s="27"/>
      <c r="AB11" s="27">
        <f t="shared" si="5"/>
        <v>0</v>
      </c>
    </row>
    <row r="12" spans="1:28" ht="19.5" customHeight="1">
      <c r="A12" s="15">
        <f t="shared" si="15"/>
        <v>7</v>
      </c>
      <c r="B12" s="26">
        <f>+Master!B11</f>
        <v>0</v>
      </c>
      <c r="C12" s="26">
        <f>+Master!C11</f>
        <v>0</v>
      </c>
      <c r="D12" s="26">
        <f>+Master!D11</f>
        <v>0</v>
      </c>
      <c r="E12" s="15"/>
      <c r="F12" s="15"/>
      <c r="G12" s="15"/>
      <c r="H12" s="15"/>
      <c r="I12" s="15">
        <f t="shared" si="6"/>
        <v>0</v>
      </c>
      <c r="J12" s="27">
        <f t="shared" si="7"/>
        <v>0</v>
      </c>
      <c r="K12" s="27">
        <f t="shared" si="8"/>
        <v>0</v>
      </c>
      <c r="L12" s="27">
        <f t="shared" si="9"/>
        <v>0</v>
      </c>
      <c r="M12" s="27">
        <f t="shared" si="10"/>
        <v>0</v>
      </c>
      <c r="N12" s="27">
        <f t="shared" si="11"/>
        <v>0</v>
      </c>
      <c r="O12" s="27">
        <f t="shared" si="12"/>
        <v>0</v>
      </c>
      <c r="P12" s="27">
        <f t="shared" si="13"/>
        <v>0</v>
      </c>
      <c r="Q12" s="27">
        <f>ROUND(Master!T11/30*'April-09'!I12,0)</f>
        <v>0</v>
      </c>
      <c r="R12" s="27">
        <f t="shared" si="14"/>
        <v>0</v>
      </c>
      <c r="S12" s="27">
        <f t="shared" si="0"/>
        <v>0</v>
      </c>
      <c r="T12" s="27">
        <f>+Master!AO11</f>
        <v>0</v>
      </c>
      <c r="U12" s="27">
        <f t="shared" si="1"/>
        <v>0</v>
      </c>
      <c r="V12" s="27">
        <f t="shared" si="2"/>
        <v>0</v>
      </c>
      <c r="W12" s="27"/>
      <c r="X12" s="27">
        <f t="shared" si="3"/>
        <v>0</v>
      </c>
      <c r="Y12" s="15"/>
      <c r="Z12" s="27">
        <f t="shared" si="4"/>
        <v>0</v>
      </c>
      <c r="AA12" s="27"/>
      <c r="AB12" s="27">
        <f t="shared" si="5"/>
        <v>0</v>
      </c>
    </row>
    <row r="13" spans="1:28" ht="19.5" customHeight="1">
      <c r="A13" s="15">
        <f t="shared" si="15"/>
        <v>8</v>
      </c>
      <c r="B13" s="26">
        <f>+Master!B12</f>
        <v>0</v>
      </c>
      <c r="C13" s="26">
        <f>+Master!C12</f>
        <v>0</v>
      </c>
      <c r="D13" s="26">
        <f>+Master!D12</f>
        <v>0</v>
      </c>
      <c r="E13" s="15"/>
      <c r="F13" s="15"/>
      <c r="G13" s="15"/>
      <c r="H13" s="15"/>
      <c r="I13" s="15">
        <f t="shared" si="6"/>
        <v>0</v>
      </c>
      <c r="J13" s="27">
        <f t="shared" si="7"/>
        <v>0</v>
      </c>
      <c r="K13" s="27">
        <f t="shared" si="8"/>
        <v>0</v>
      </c>
      <c r="L13" s="27">
        <f t="shared" si="9"/>
        <v>0</v>
      </c>
      <c r="M13" s="27">
        <f t="shared" si="10"/>
        <v>0</v>
      </c>
      <c r="N13" s="27">
        <f t="shared" si="11"/>
        <v>0</v>
      </c>
      <c r="O13" s="27">
        <f t="shared" si="12"/>
        <v>0</v>
      </c>
      <c r="P13" s="27">
        <f t="shared" si="13"/>
        <v>0</v>
      </c>
      <c r="Q13" s="27">
        <f>ROUND(Master!T12/30*'April-09'!I13,0)</f>
        <v>0</v>
      </c>
      <c r="R13" s="27">
        <f t="shared" si="14"/>
        <v>0</v>
      </c>
      <c r="S13" s="27">
        <f t="shared" si="0"/>
        <v>0</v>
      </c>
      <c r="T13" s="27">
        <f>+Master!AO12</f>
        <v>0</v>
      </c>
      <c r="U13" s="27">
        <f t="shared" si="1"/>
        <v>0</v>
      </c>
      <c r="V13" s="27">
        <f t="shared" si="2"/>
        <v>0</v>
      </c>
      <c r="W13" s="27"/>
      <c r="X13" s="27">
        <f t="shared" si="3"/>
        <v>0</v>
      </c>
      <c r="Y13" s="15"/>
      <c r="Z13" s="27">
        <f t="shared" si="4"/>
        <v>0</v>
      </c>
      <c r="AA13" s="27"/>
      <c r="AB13" s="27">
        <f t="shared" si="5"/>
        <v>0</v>
      </c>
    </row>
    <row r="14" spans="1:28" ht="19.5" customHeight="1">
      <c r="A14" s="15">
        <f t="shared" si="15"/>
        <v>9</v>
      </c>
      <c r="B14" s="26">
        <f>+Master!B13</f>
        <v>0</v>
      </c>
      <c r="C14" s="26">
        <f>+Master!C13</f>
        <v>0</v>
      </c>
      <c r="D14" s="26">
        <f>+Master!D13</f>
        <v>0</v>
      </c>
      <c r="E14" s="15"/>
      <c r="F14" s="15"/>
      <c r="G14" s="15"/>
      <c r="H14" s="15"/>
      <c r="I14" s="15">
        <f t="shared" si="6"/>
        <v>0</v>
      </c>
      <c r="J14" s="27">
        <f t="shared" si="7"/>
        <v>0</v>
      </c>
      <c r="K14" s="27">
        <f t="shared" si="8"/>
        <v>0</v>
      </c>
      <c r="L14" s="27">
        <f t="shared" si="9"/>
        <v>0</v>
      </c>
      <c r="M14" s="27">
        <f t="shared" si="10"/>
        <v>0</v>
      </c>
      <c r="N14" s="27">
        <f t="shared" si="11"/>
        <v>0</v>
      </c>
      <c r="O14" s="27">
        <f t="shared" si="12"/>
        <v>0</v>
      </c>
      <c r="P14" s="27">
        <f t="shared" si="13"/>
        <v>0</v>
      </c>
      <c r="Q14" s="27">
        <f>ROUND(Master!T13/30*'April-09'!I14,0)</f>
        <v>0</v>
      </c>
      <c r="R14" s="27">
        <f t="shared" si="14"/>
        <v>0</v>
      </c>
      <c r="S14" s="27">
        <f t="shared" si="0"/>
        <v>0</v>
      </c>
      <c r="T14" s="27">
        <f>+Master!AO13</f>
        <v>0</v>
      </c>
      <c r="U14" s="27">
        <f t="shared" si="1"/>
        <v>0</v>
      </c>
      <c r="V14" s="27">
        <f t="shared" si="2"/>
        <v>0</v>
      </c>
      <c r="W14" s="27"/>
      <c r="X14" s="27">
        <f t="shared" si="3"/>
        <v>0</v>
      </c>
      <c r="Y14" s="15"/>
      <c r="Z14" s="27">
        <f t="shared" si="4"/>
        <v>0</v>
      </c>
      <c r="AA14" s="27"/>
      <c r="AB14" s="27">
        <f t="shared" si="5"/>
        <v>0</v>
      </c>
    </row>
    <row r="15" spans="1:28" ht="19.5" customHeight="1">
      <c r="A15" s="15">
        <f t="shared" si="15"/>
        <v>10</v>
      </c>
      <c r="B15" s="26">
        <f>+Master!B14</f>
        <v>0</v>
      </c>
      <c r="C15" s="26">
        <f>+Master!C14</f>
        <v>0</v>
      </c>
      <c r="D15" s="26">
        <f>+Master!D14</f>
        <v>0</v>
      </c>
      <c r="E15" s="15"/>
      <c r="F15" s="15"/>
      <c r="G15" s="15"/>
      <c r="H15" s="15"/>
      <c r="I15" s="15">
        <f t="shared" si="6"/>
        <v>0</v>
      </c>
      <c r="J15" s="27">
        <f t="shared" si="7"/>
        <v>0</v>
      </c>
      <c r="K15" s="27">
        <f t="shared" si="8"/>
        <v>0</v>
      </c>
      <c r="L15" s="27">
        <f t="shared" si="9"/>
        <v>0</v>
      </c>
      <c r="M15" s="27">
        <f t="shared" si="10"/>
        <v>0</v>
      </c>
      <c r="N15" s="27">
        <f t="shared" si="11"/>
        <v>0</v>
      </c>
      <c r="O15" s="27">
        <f t="shared" si="12"/>
        <v>0</v>
      </c>
      <c r="P15" s="27">
        <f t="shared" si="13"/>
        <v>0</v>
      </c>
      <c r="Q15" s="27">
        <f>ROUND(Master!T14/30*'April-09'!I15,0)</f>
        <v>0</v>
      </c>
      <c r="R15" s="27">
        <f t="shared" si="14"/>
        <v>0</v>
      </c>
      <c r="S15" s="27">
        <f t="shared" si="0"/>
        <v>0</v>
      </c>
      <c r="T15" s="27">
        <f>+Master!AO14</f>
        <v>0</v>
      </c>
      <c r="U15" s="27">
        <f t="shared" si="1"/>
        <v>0</v>
      </c>
      <c r="V15" s="27">
        <f t="shared" si="2"/>
        <v>0</v>
      </c>
      <c r="W15" s="27"/>
      <c r="X15" s="27">
        <f t="shared" si="3"/>
        <v>0</v>
      </c>
      <c r="Y15" s="15"/>
      <c r="Z15" s="27">
        <f t="shared" si="4"/>
        <v>0</v>
      </c>
      <c r="AA15" s="27"/>
      <c r="AB15" s="27">
        <f t="shared" si="5"/>
        <v>0</v>
      </c>
    </row>
    <row r="16" spans="1:28" ht="19.5" customHeight="1">
      <c r="A16" s="15">
        <f t="shared" si="15"/>
        <v>11</v>
      </c>
      <c r="B16" s="26">
        <f>+Master!B15</f>
        <v>0</v>
      </c>
      <c r="C16" s="26">
        <f>+Master!C15</f>
        <v>0</v>
      </c>
      <c r="D16" s="26">
        <f>+Master!D15</f>
        <v>0</v>
      </c>
      <c r="E16" s="15"/>
      <c r="F16" s="15"/>
      <c r="G16" s="15"/>
      <c r="H16" s="15"/>
      <c r="I16" s="15">
        <f t="shared" si="6"/>
        <v>0</v>
      </c>
      <c r="J16" s="27">
        <f t="shared" si="7"/>
        <v>0</v>
      </c>
      <c r="K16" s="27">
        <f t="shared" si="8"/>
        <v>0</v>
      </c>
      <c r="L16" s="27">
        <f t="shared" si="9"/>
        <v>0</v>
      </c>
      <c r="M16" s="27">
        <f t="shared" si="10"/>
        <v>0</v>
      </c>
      <c r="N16" s="27">
        <f t="shared" si="11"/>
        <v>0</v>
      </c>
      <c r="O16" s="27">
        <f t="shared" si="12"/>
        <v>0</v>
      </c>
      <c r="P16" s="27">
        <f t="shared" si="13"/>
        <v>0</v>
      </c>
      <c r="Q16" s="27">
        <f>ROUND(Master!T15/30*'April-09'!I16,0)</f>
        <v>0</v>
      </c>
      <c r="R16" s="27">
        <f t="shared" si="14"/>
        <v>0</v>
      </c>
      <c r="S16" s="27">
        <f t="shared" si="0"/>
        <v>0</v>
      </c>
      <c r="T16" s="27">
        <f>+Master!AO15</f>
        <v>0</v>
      </c>
      <c r="U16" s="27">
        <f t="shared" si="1"/>
        <v>0</v>
      </c>
      <c r="V16" s="27">
        <f t="shared" si="2"/>
        <v>0</v>
      </c>
      <c r="W16" s="27"/>
      <c r="X16" s="27">
        <f t="shared" si="3"/>
        <v>0</v>
      </c>
      <c r="Y16" s="15"/>
      <c r="Z16" s="27">
        <f t="shared" si="4"/>
        <v>0</v>
      </c>
      <c r="AA16" s="27"/>
      <c r="AB16" s="27">
        <f t="shared" si="5"/>
        <v>0</v>
      </c>
    </row>
    <row r="17" spans="1:28" ht="19.5" customHeight="1">
      <c r="A17" s="15">
        <f t="shared" si="15"/>
        <v>12</v>
      </c>
      <c r="B17" s="26">
        <f>+Master!B16</f>
        <v>0</v>
      </c>
      <c r="C17" s="26">
        <f>+Master!C16</f>
        <v>0</v>
      </c>
      <c r="D17" s="26">
        <f>+Master!D16</f>
        <v>0</v>
      </c>
      <c r="E17" s="15"/>
      <c r="F17" s="15"/>
      <c r="G17" s="15"/>
      <c r="H17" s="15"/>
      <c r="I17" s="15">
        <f t="shared" si="6"/>
        <v>0</v>
      </c>
      <c r="J17" s="27">
        <f t="shared" si="7"/>
        <v>0</v>
      </c>
      <c r="K17" s="27">
        <f t="shared" si="8"/>
        <v>0</v>
      </c>
      <c r="L17" s="27">
        <f t="shared" si="9"/>
        <v>0</v>
      </c>
      <c r="M17" s="27">
        <f t="shared" si="10"/>
        <v>0</v>
      </c>
      <c r="N17" s="27">
        <f t="shared" si="11"/>
        <v>0</v>
      </c>
      <c r="O17" s="27">
        <f t="shared" si="12"/>
        <v>0</v>
      </c>
      <c r="P17" s="27">
        <f t="shared" si="13"/>
        <v>0</v>
      </c>
      <c r="Q17" s="27">
        <f>ROUND(Master!T16/30*'April-09'!I17,0)</f>
        <v>0</v>
      </c>
      <c r="R17" s="27">
        <f t="shared" si="14"/>
        <v>0</v>
      </c>
      <c r="S17" s="27">
        <f t="shared" si="0"/>
        <v>0</v>
      </c>
      <c r="T17" s="27">
        <f>+Master!AO16</f>
        <v>0</v>
      </c>
      <c r="U17" s="27">
        <f t="shared" si="1"/>
        <v>0</v>
      </c>
      <c r="V17" s="27">
        <f t="shared" si="2"/>
        <v>0</v>
      </c>
      <c r="W17" s="27"/>
      <c r="X17" s="27">
        <f t="shared" si="3"/>
        <v>0</v>
      </c>
      <c r="Y17" s="15"/>
      <c r="Z17" s="27">
        <f t="shared" si="4"/>
        <v>0</v>
      </c>
      <c r="AA17" s="27"/>
      <c r="AB17" s="27">
        <f t="shared" si="5"/>
        <v>0</v>
      </c>
    </row>
    <row r="18" spans="1:28" ht="19.5" customHeight="1">
      <c r="A18" s="15">
        <f t="shared" si="15"/>
        <v>13</v>
      </c>
      <c r="B18" s="26">
        <f>+Master!B17</f>
        <v>0</v>
      </c>
      <c r="C18" s="26">
        <f>+Master!C17</f>
        <v>0</v>
      </c>
      <c r="D18" s="26">
        <f>+Master!D17</f>
        <v>0</v>
      </c>
      <c r="E18" s="15"/>
      <c r="F18" s="15"/>
      <c r="G18" s="15"/>
      <c r="H18" s="15"/>
      <c r="I18" s="15">
        <f t="shared" si="6"/>
        <v>0</v>
      </c>
      <c r="J18" s="27">
        <f t="shared" si="7"/>
        <v>0</v>
      </c>
      <c r="K18" s="27">
        <f t="shared" si="8"/>
        <v>0</v>
      </c>
      <c r="L18" s="27">
        <f t="shared" si="9"/>
        <v>0</v>
      </c>
      <c r="M18" s="27">
        <f t="shared" si="10"/>
        <v>0</v>
      </c>
      <c r="N18" s="27">
        <f t="shared" si="11"/>
        <v>0</v>
      </c>
      <c r="O18" s="27">
        <f t="shared" si="12"/>
        <v>0</v>
      </c>
      <c r="P18" s="27">
        <f t="shared" si="13"/>
        <v>0</v>
      </c>
      <c r="Q18" s="27">
        <f>ROUND(Master!T17/30*'April-09'!I18,0)</f>
        <v>0</v>
      </c>
      <c r="R18" s="27">
        <f t="shared" si="14"/>
        <v>0</v>
      </c>
      <c r="S18" s="27">
        <f t="shared" si="0"/>
        <v>0</v>
      </c>
      <c r="T18" s="27">
        <f>+Master!AO17</f>
        <v>0</v>
      </c>
      <c r="U18" s="27">
        <f t="shared" si="1"/>
        <v>0</v>
      </c>
      <c r="V18" s="27">
        <f t="shared" si="2"/>
        <v>0</v>
      </c>
      <c r="W18" s="27"/>
      <c r="X18" s="27">
        <f t="shared" si="3"/>
        <v>0</v>
      </c>
      <c r="Y18" s="15"/>
      <c r="Z18" s="27">
        <f t="shared" si="4"/>
        <v>0</v>
      </c>
      <c r="AA18" s="27"/>
      <c r="AB18" s="27">
        <f t="shared" si="5"/>
        <v>0</v>
      </c>
    </row>
    <row r="19" spans="1:28" ht="19.5" customHeight="1">
      <c r="A19" s="15">
        <f t="shared" si="15"/>
        <v>14</v>
      </c>
      <c r="B19" s="26">
        <f>+Master!B18</f>
        <v>0</v>
      </c>
      <c r="C19" s="26">
        <f>+Master!C18</f>
        <v>0</v>
      </c>
      <c r="D19" s="26">
        <f>+Master!D18</f>
        <v>0</v>
      </c>
      <c r="E19" s="15"/>
      <c r="F19" s="15"/>
      <c r="G19" s="15"/>
      <c r="H19" s="15"/>
      <c r="I19" s="15">
        <f t="shared" si="6"/>
        <v>0</v>
      </c>
      <c r="J19" s="27">
        <f t="shared" si="7"/>
        <v>0</v>
      </c>
      <c r="K19" s="27">
        <f t="shared" si="8"/>
        <v>0</v>
      </c>
      <c r="L19" s="27">
        <f t="shared" si="9"/>
        <v>0</v>
      </c>
      <c r="M19" s="27">
        <f t="shared" si="10"/>
        <v>0</v>
      </c>
      <c r="N19" s="27">
        <f t="shared" si="11"/>
        <v>0</v>
      </c>
      <c r="O19" s="27">
        <f t="shared" si="12"/>
        <v>0</v>
      </c>
      <c r="P19" s="27">
        <f t="shared" si="13"/>
        <v>0</v>
      </c>
      <c r="Q19" s="27">
        <f>ROUND(Master!T18/30*'April-09'!I19,0)</f>
        <v>0</v>
      </c>
      <c r="R19" s="27">
        <f t="shared" si="14"/>
        <v>0</v>
      </c>
      <c r="S19" s="27">
        <f t="shared" si="0"/>
        <v>0</v>
      </c>
      <c r="T19" s="27">
        <f>+Master!AO18</f>
        <v>0</v>
      </c>
      <c r="U19" s="27">
        <f t="shared" si="1"/>
        <v>0</v>
      </c>
      <c r="V19" s="27">
        <f t="shared" si="2"/>
        <v>0</v>
      </c>
      <c r="W19" s="27"/>
      <c r="X19" s="27">
        <f t="shared" si="3"/>
        <v>0</v>
      </c>
      <c r="Y19" s="15"/>
      <c r="Z19" s="27">
        <f t="shared" si="4"/>
        <v>0</v>
      </c>
      <c r="AA19" s="27"/>
      <c r="AB19" s="27">
        <f t="shared" si="5"/>
        <v>0</v>
      </c>
    </row>
    <row r="20" spans="1:28" ht="19.5" customHeight="1">
      <c r="A20" s="15">
        <f t="shared" si="15"/>
        <v>15</v>
      </c>
      <c r="B20" s="26">
        <f>+Master!B19</f>
        <v>0</v>
      </c>
      <c r="C20" s="26">
        <f>+Master!C19</f>
        <v>0</v>
      </c>
      <c r="D20" s="26">
        <f>+Master!D19</f>
        <v>0</v>
      </c>
      <c r="E20" s="15"/>
      <c r="F20" s="15"/>
      <c r="G20" s="15"/>
      <c r="H20" s="15"/>
      <c r="I20" s="15">
        <f t="shared" si="6"/>
        <v>0</v>
      </c>
      <c r="J20" s="27">
        <f t="shared" si="7"/>
        <v>0</v>
      </c>
      <c r="K20" s="27">
        <f t="shared" si="8"/>
        <v>0</v>
      </c>
      <c r="L20" s="27">
        <f t="shared" si="9"/>
        <v>0</v>
      </c>
      <c r="M20" s="27">
        <f t="shared" si="10"/>
        <v>0</v>
      </c>
      <c r="N20" s="27">
        <f t="shared" si="11"/>
        <v>0</v>
      </c>
      <c r="O20" s="27">
        <f t="shared" si="12"/>
        <v>0</v>
      </c>
      <c r="P20" s="27">
        <f t="shared" si="13"/>
        <v>0</v>
      </c>
      <c r="Q20" s="27">
        <f>ROUND(Master!T19/30*'April-09'!I20,0)</f>
        <v>0</v>
      </c>
      <c r="R20" s="27">
        <f t="shared" si="14"/>
        <v>0</v>
      </c>
      <c r="S20" s="27">
        <f t="shared" si="0"/>
        <v>0</v>
      </c>
      <c r="T20" s="27">
        <f>+Master!AO19</f>
        <v>0</v>
      </c>
      <c r="U20" s="27">
        <f t="shared" si="1"/>
        <v>0</v>
      </c>
      <c r="V20" s="27">
        <f t="shared" si="2"/>
        <v>0</v>
      </c>
      <c r="W20" s="27"/>
      <c r="X20" s="27">
        <f t="shared" si="3"/>
        <v>0</v>
      </c>
      <c r="Y20" s="15"/>
      <c r="Z20" s="27">
        <f t="shared" si="4"/>
        <v>0</v>
      </c>
      <c r="AA20" s="27"/>
      <c r="AB20" s="27">
        <f t="shared" si="5"/>
        <v>0</v>
      </c>
    </row>
    <row r="21" spans="1:28" ht="19.5" customHeight="1">
      <c r="A21" s="15">
        <f t="shared" si="15"/>
        <v>16</v>
      </c>
      <c r="B21" s="26">
        <f>+Master!B20</f>
        <v>0</v>
      </c>
      <c r="C21" s="26">
        <f>+Master!C20</f>
        <v>0</v>
      </c>
      <c r="D21" s="26">
        <f>+Master!D20</f>
        <v>0</v>
      </c>
      <c r="E21" s="15"/>
      <c r="F21" s="15"/>
      <c r="G21" s="15"/>
      <c r="H21" s="15"/>
      <c r="I21" s="15">
        <f t="shared" si="6"/>
        <v>0</v>
      </c>
      <c r="J21" s="27">
        <f t="shared" si="7"/>
        <v>0</v>
      </c>
      <c r="K21" s="27">
        <f t="shared" si="8"/>
        <v>0</v>
      </c>
      <c r="L21" s="27">
        <f t="shared" si="9"/>
        <v>0</v>
      </c>
      <c r="M21" s="27">
        <f t="shared" si="10"/>
        <v>0</v>
      </c>
      <c r="N21" s="27">
        <f t="shared" si="11"/>
        <v>0</v>
      </c>
      <c r="O21" s="27">
        <f t="shared" si="12"/>
        <v>0</v>
      </c>
      <c r="P21" s="27">
        <f t="shared" si="13"/>
        <v>0</v>
      </c>
      <c r="Q21" s="27">
        <f>ROUND(Master!T20/30*'April-09'!E21,0)</f>
        <v>0</v>
      </c>
      <c r="R21" s="27">
        <f t="shared" si="14"/>
        <v>0</v>
      </c>
      <c r="S21" s="27">
        <f t="shared" si="0"/>
        <v>0</v>
      </c>
      <c r="T21" s="27">
        <f>+Master!AO20</f>
        <v>0</v>
      </c>
      <c r="U21" s="27">
        <f t="shared" si="1"/>
        <v>0</v>
      </c>
      <c r="V21" s="27">
        <f t="shared" si="2"/>
        <v>0</v>
      </c>
      <c r="W21" s="27"/>
      <c r="X21" s="27">
        <f t="shared" si="3"/>
        <v>0</v>
      </c>
      <c r="Y21" s="15"/>
      <c r="Z21" s="27">
        <f t="shared" si="4"/>
        <v>0</v>
      </c>
      <c r="AA21" s="27"/>
      <c r="AB21" s="27">
        <f t="shared" si="5"/>
        <v>0</v>
      </c>
    </row>
    <row r="22" spans="1:28" ht="19.5" customHeight="1">
      <c r="A22" s="15">
        <f t="shared" si="15"/>
        <v>17</v>
      </c>
      <c r="B22" s="26">
        <f>+Master!B21</f>
        <v>0</v>
      </c>
      <c r="C22" s="26">
        <f>+Master!C21</f>
        <v>0</v>
      </c>
      <c r="D22" s="26">
        <f>+Master!D21</f>
        <v>0</v>
      </c>
      <c r="E22" s="15"/>
      <c r="F22" s="15"/>
      <c r="G22" s="15"/>
      <c r="H22" s="15"/>
      <c r="I22" s="15">
        <f t="shared" si="6"/>
        <v>0</v>
      </c>
      <c r="J22" s="27">
        <f t="shared" si="7"/>
        <v>0</v>
      </c>
      <c r="K22" s="27">
        <f t="shared" si="8"/>
        <v>0</v>
      </c>
      <c r="L22" s="27">
        <f t="shared" si="9"/>
        <v>0</v>
      </c>
      <c r="M22" s="27">
        <f t="shared" si="10"/>
        <v>0</v>
      </c>
      <c r="N22" s="27">
        <f t="shared" si="11"/>
        <v>0</v>
      </c>
      <c r="O22" s="27">
        <f t="shared" si="12"/>
        <v>0</v>
      </c>
      <c r="P22" s="27">
        <f t="shared" si="13"/>
        <v>0</v>
      </c>
      <c r="Q22" s="27">
        <f>ROUND(Master!T21/30*'April-09'!I22,0)</f>
        <v>0</v>
      </c>
      <c r="R22" s="27">
        <f t="shared" si="14"/>
        <v>0</v>
      </c>
      <c r="S22" s="27">
        <f t="shared" si="0"/>
        <v>0</v>
      </c>
      <c r="T22" s="27">
        <f>+Master!AO21</f>
        <v>0</v>
      </c>
      <c r="U22" s="27">
        <f t="shared" si="1"/>
        <v>0</v>
      </c>
      <c r="V22" s="27">
        <f t="shared" si="2"/>
        <v>0</v>
      </c>
      <c r="W22" s="27"/>
      <c r="X22" s="27">
        <f t="shared" si="3"/>
        <v>0</v>
      </c>
      <c r="Y22" s="15"/>
      <c r="Z22" s="27">
        <f t="shared" si="4"/>
        <v>0</v>
      </c>
      <c r="AA22" s="27"/>
      <c r="AB22" s="27">
        <f t="shared" si="5"/>
        <v>0</v>
      </c>
    </row>
    <row r="23" spans="1:28" ht="19.5" customHeight="1">
      <c r="A23" s="15">
        <f t="shared" si="15"/>
        <v>18</v>
      </c>
      <c r="B23" s="26">
        <f>+Master!B22</f>
        <v>0</v>
      </c>
      <c r="C23" s="26">
        <f>+Master!C22</f>
        <v>0</v>
      </c>
      <c r="D23" s="26">
        <f>+Master!D22</f>
        <v>0</v>
      </c>
      <c r="E23" s="15"/>
      <c r="F23" s="15"/>
      <c r="G23" s="15"/>
      <c r="H23" s="15"/>
      <c r="I23" s="15">
        <f t="shared" si="6"/>
        <v>0</v>
      </c>
      <c r="J23" s="27">
        <f t="shared" si="7"/>
        <v>0</v>
      </c>
      <c r="K23" s="27">
        <f t="shared" si="8"/>
        <v>0</v>
      </c>
      <c r="L23" s="27">
        <f t="shared" si="9"/>
        <v>0</v>
      </c>
      <c r="M23" s="27">
        <f t="shared" si="10"/>
        <v>0</v>
      </c>
      <c r="N23" s="27">
        <f t="shared" si="11"/>
        <v>0</v>
      </c>
      <c r="O23" s="27">
        <f t="shared" si="12"/>
        <v>0</v>
      </c>
      <c r="P23" s="27">
        <f t="shared" si="13"/>
        <v>0</v>
      </c>
      <c r="Q23" s="27">
        <f>ROUND(Master!T22/30*'April-09'!I23,0)</f>
        <v>0</v>
      </c>
      <c r="R23" s="27">
        <f t="shared" si="14"/>
        <v>0</v>
      </c>
      <c r="S23" s="27">
        <f t="shared" si="0"/>
        <v>0</v>
      </c>
      <c r="T23" s="27">
        <f>+Master!AO22</f>
        <v>0</v>
      </c>
      <c r="U23" s="27">
        <f t="shared" si="1"/>
        <v>0</v>
      </c>
      <c r="V23" s="27">
        <f t="shared" si="2"/>
        <v>0</v>
      </c>
      <c r="W23" s="27"/>
      <c r="X23" s="27">
        <f t="shared" si="3"/>
        <v>0</v>
      </c>
      <c r="Y23" s="15"/>
      <c r="Z23" s="27">
        <f t="shared" si="4"/>
        <v>0</v>
      </c>
      <c r="AA23" s="27"/>
      <c r="AB23" s="27">
        <f t="shared" si="5"/>
        <v>0</v>
      </c>
    </row>
    <row r="24" spans="1:28" ht="19.5" customHeight="1">
      <c r="A24" s="15">
        <f t="shared" si="15"/>
        <v>19</v>
      </c>
      <c r="B24" s="26">
        <f>+Master!B23</f>
        <v>0</v>
      </c>
      <c r="C24" s="26">
        <f>+Master!C23</f>
        <v>0</v>
      </c>
      <c r="D24" s="26">
        <f>+Master!D23</f>
        <v>0</v>
      </c>
      <c r="E24" s="15"/>
      <c r="F24" s="15"/>
      <c r="G24" s="15"/>
      <c r="H24" s="15"/>
      <c r="I24" s="15">
        <f t="shared" si="6"/>
        <v>0</v>
      </c>
      <c r="J24" s="27">
        <f t="shared" si="7"/>
        <v>0</v>
      </c>
      <c r="K24" s="27">
        <f t="shared" si="8"/>
        <v>0</v>
      </c>
      <c r="L24" s="27">
        <f t="shared" si="9"/>
        <v>0</v>
      </c>
      <c r="M24" s="27">
        <f t="shared" si="10"/>
        <v>0</v>
      </c>
      <c r="N24" s="27">
        <f t="shared" si="11"/>
        <v>0</v>
      </c>
      <c r="O24" s="27">
        <f t="shared" si="12"/>
        <v>0</v>
      </c>
      <c r="P24" s="27">
        <f t="shared" si="13"/>
        <v>0</v>
      </c>
      <c r="Q24" s="27">
        <f>ROUND(Master!T23/30*'April-09'!I24,0)</f>
        <v>0</v>
      </c>
      <c r="R24" s="27">
        <f t="shared" si="14"/>
        <v>0</v>
      </c>
      <c r="S24" s="27">
        <f t="shared" si="0"/>
        <v>0</v>
      </c>
      <c r="T24" s="27">
        <f>+Master!AO23</f>
        <v>0</v>
      </c>
      <c r="U24" s="27">
        <f t="shared" si="1"/>
        <v>0</v>
      </c>
      <c r="V24" s="27">
        <f t="shared" si="2"/>
        <v>0</v>
      </c>
      <c r="W24" s="27"/>
      <c r="X24" s="27">
        <f t="shared" si="3"/>
        <v>0</v>
      </c>
      <c r="Y24" s="15"/>
      <c r="Z24" s="27">
        <f t="shared" si="4"/>
        <v>0</v>
      </c>
      <c r="AA24" s="27"/>
      <c r="AB24" s="27">
        <f t="shared" si="5"/>
        <v>0</v>
      </c>
    </row>
    <row r="25" spans="1:28" ht="19.5" customHeight="1">
      <c r="A25" s="15">
        <f t="shared" si="15"/>
        <v>20</v>
      </c>
      <c r="B25" s="26">
        <f>+Master!B24</f>
        <v>0</v>
      </c>
      <c r="C25" s="26">
        <f>+Master!C24</f>
        <v>0</v>
      </c>
      <c r="D25" s="26">
        <f>+Master!D24</f>
        <v>0</v>
      </c>
      <c r="E25" s="15"/>
      <c r="F25" s="15"/>
      <c r="G25" s="15"/>
      <c r="H25" s="15"/>
      <c r="I25" s="15">
        <f t="shared" si="6"/>
        <v>0</v>
      </c>
      <c r="J25" s="27">
        <f t="shared" si="7"/>
        <v>0</v>
      </c>
      <c r="K25" s="27">
        <f t="shared" si="8"/>
        <v>0</v>
      </c>
      <c r="L25" s="27">
        <f t="shared" si="9"/>
        <v>0</v>
      </c>
      <c r="M25" s="27">
        <f t="shared" si="10"/>
        <v>0</v>
      </c>
      <c r="N25" s="27">
        <f t="shared" si="11"/>
        <v>0</v>
      </c>
      <c r="O25" s="27">
        <f t="shared" si="12"/>
        <v>0</v>
      </c>
      <c r="P25" s="27">
        <f t="shared" si="13"/>
        <v>0</v>
      </c>
      <c r="Q25" s="27">
        <f>ROUND(Master!T24/30*'April-09'!I25,0)</f>
        <v>0</v>
      </c>
      <c r="R25" s="27">
        <f t="shared" si="14"/>
        <v>0</v>
      </c>
      <c r="S25" s="27">
        <f t="shared" si="0"/>
        <v>0</v>
      </c>
      <c r="T25" s="27">
        <f>+Master!AO24</f>
        <v>0</v>
      </c>
      <c r="U25" s="27">
        <f t="shared" si="1"/>
        <v>0</v>
      </c>
      <c r="V25" s="27">
        <f t="shared" si="2"/>
        <v>0</v>
      </c>
      <c r="W25" s="27"/>
      <c r="X25" s="27">
        <f t="shared" si="3"/>
        <v>0</v>
      </c>
      <c r="Y25" s="15"/>
      <c r="Z25" s="27">
        <f t="shared" si="4"/>
        <v>0</v>
      </c>
      <c r="AA25" s="27"/>
      <c r="AB25" s="27">
        <f t="shared" si="5"/>
        <v>0</v>
      </c>
    </row>
    <row r="26" spans="1:28" ht="19.5" customHeight="1">
      <c r="A26" s="15">
        <f t="shared" si="15"/>
        <v>21</v>
      </c>
      <c r="B26" s="26">
        <f>+Master!B25</f>
        <v>0</v>
      </c>
      <c r="C26" s="26">
        <f>+Master!C25</f>
        <v>0</v>
      </c>
      <c r="D26" s="26">
        <f>+Master!D25</f>
        <v>0</v>
      </c>
      <c r="E26" s="15"/>
      <c r="F26" s="15"/>
      <c r="G26" s="15"/>
      <c r="H26" s="15"/>
      <c r="I26" s="15">
        <f t="shared" si="6"/>
        <v>0</v>
      </c>
      <c r="J26" s="27">
        <f>ROUND(Q26*25%,0)</f>
        <v>0</v>
      </c>
      <c r="K26" s="27">
        <f>ROUND(Q26*20%,0)</f>
        <v>0</v>
      </c>
      <c r="L26" s="27">
        <f>ROUND(Q26*2%,0)</f>
        <v>0</v>
      </c>
      <c r="M26" s="27">
        <f>ROUND(Q26*2%,0)</f>
        <v>0</v>
      </c>
      <c r="N26" s="27">
        <f>ROUND(Q26*6%,0)</f>
        <v>0</v>
      </c>
      <c r="O26" s="27">
        <f>ROUND(Q26*35%,0)</f>
        <v>0</v>
      </c>
      <c r="P26" s="27">
        <f>ROUND(Q26*10%,0)</f>
        <v>0</v>
      </c>
      <c r="Q26" s="27">
        <f>ROUND(Master!T25/30*'April-09'!E26,0)</f>
        <v>0</v>
      </c>
      <c r="R26" s="27">
        <f t="shared" si="14"/>
        <v>0</v>
      </c>
      <c r="S26" s="27">
        <f t="shared" si="0"/>
        <v>0</v>
      </c>
      <c r="T26" s="27">
        <f>+Master!AO25</f>
        <v>0</v>
      </c>
      <c r="U26" s="27">
        <f t="shared" si="1"/>
        <v>0</v>
      </c>
      <c r="V26" s="27">
        <f t="shared" si="2"/>
        <v>0</v>
      </c>
      <c r="W26" s="27"/>
      <c r="X26" s="27">
        <f>+V26-W26</f>
        <v>0</v>
      </c>
      <c r="Y26" s="15"/>
      <c r="Z26" s="27">
        <f>+X26-Y26</f>
        <v>0</v>
      </c>
      <c r="AA26" s="27"/>
      <c r="AB26" s="27">
        <f>+Z26+AA26</f>
        <v>0</v>
      </c>
    </row>
    <row r="27" spans="1:28" ht="19.5" customHeight="1">
      <c r="A27" s="15">
        <f t="shared" si="15"/>
        <v>22</v>
      </c>
      <c r="B27" s="26">
        <f>+Master!B26</f>
        <v>0</v>
      </c>
      <c r="C27" s="26">
        <f>+Master!C26</f>
        <v>0</v>
      </c>
      <c r="D27" s="26">
        <f>+Master!D26</f>
        <v>0</v>
      </c>
      <c r="E27" s="15"/>
      <c r="F27" s="15"/>
      <c r="G27" s="15"/>
      <c r="H27" s="15"/>
      <c r="I27" s="15">
        <f t="shared" si="6"/>
        <v>0</v>
      </c>
      <c r="J27" s="27">
        <f t="shared" si="7"/>
        <v>0</v>
      </c>
      <c r="K27" s="27">
        <f t="shared" si="8"/>
        <v>0</v>
      </c>
      <c r="L27" s="27">
        <f t="shared" si="9"/>
        <v>0</v>
      </c>
      <c r="M27" s="27">
        <f t="shared" si="10"/>
        <v>0</v>
      </c>
      <c r="N27" s="27">
        <f t="shared" si="11"/>
        <v>0</v>
      </c>
      <c r="O27" s="27">
        <f t="shared" si="12"/>
        <v>0</v>
      </c>
      <c r="P27" s="27">
        <f t="shared" si="13"/>
        <v>0</v>
      </c>
      <c r="Q27" s="27">
        <f>ROUND(Master!T26/30*'April-09'!I27,0)</f>
        <v>0</v>
      </c>
      <c r="R27" s="27">
        <f t="shared" si="14"/>
        <v>0</v>
      </c>
      <c r="S27" s="27">
        <f t="shared" si="0"/>
        <v>0</v>
      </c>
      <c r="T27" s="27">
        <f>+Master!AO26</f>
        <v>0</v>
      </c>
      <c r="U27" s="27">
        <f t="shared" si="1"/>
        <v>0</v>
      </c>
      <c r="V27" s="27">
        <f t="shared" si="2"/>
        <v>0</v>
      </c>
      <c r="W27" s="27"/>
      <c r="X27" s="27">
        <f t="shared" si="3"/>
        <v>0</v>
      </c>
      <c r="Y27" s="15"/>
      <c r="Z27" s="27">
        <f t="shared" si="4"/>
        <v>0</v>
      </c>
      <c r="AA27" s="27"/>
      <c r="AB27" s="27">
        <f t="shared" si="5"/>
        <v>0</v>
      </c>
    </row>
    <row r="28" spans="1:28" ht="19.5" customHeight="1">
      <c r="A28" s="15">
        <f t="shared" si="15"/>
        <v>23</v>
      </c>
      <c r="B28" s="26">
        <f>+Master!B27</f>
        <v>0</v>
      </c>
      <c r="C28" s="26">
        <f>+Master!C27</f>
        <v>0</v>
      </c>
      <c r="D28" s="26">
        <f>+Master!D27</f>
        <v>0</v>
      </c>
      <c r="E28" s="15"/>
      <c r="F28" s="15"/>
      <c r="G28" s="15"/>
      <c r="H28" s="15"/>
      <c r="I28" s="15">
        <f t="shared" si="6"/>
        <v>0</v>
      </c>
      <c r="J28" s="27">
        <f>ROUND(Q28*25%,0)</f>
        <v>0</v>
      </c>
      <c r="K28" s="27">
        <f>ROUND(Q28*20%,0)</f>
        <v>0</v>
      </c>
      <c r="L28" s="27">
        <f>ROUND(Q28*2%,0)</f>
        <v>0</v>
      </c>
      <c r="M28" s="27">
        <f>ROUND(Q28*2%,0)</f>
        <v>0</v>
      </c>
      <c r="N28" s="27">
        <f>ROUND(Q28*6%,0)</f>
        <v>0</v>
      </c>
      <c r="O28" s="27">
        <f>ROUND(Q28*35%,0)</f>
        <v>0</v>
      </c>
      <c r="P28" s="27">
        <f>ROUND(Q28*10%,0)</f>
        <v>0</v>
      </c>
      <c r="Q28" s="27">
        <f>ROUND(Master!T27/30*'April-09'!I28,0)</f>
        <v>0</v>
      </c>
      <c r="R28" s="27">
        <f t="shared" si="14"/>
        <v>0</v>
      </c>
      <c r="S28" s="27">
        <f t="shared" si="0"/>
        <v>0</v>
      </c>
      <c r="T28" s="27">
        <f>+Master!AO27</f>
        <v>0</v>
      </c>
      <c r="U28" s="27">
        <f t="shared" si="1"/>
        <v>0</v>
      </c>
      <c r="V28" s="27">
        <f t="shared" si="2"/>
        <v>0</v>
      </c>
      <c r="W28" s="27"/>
      <c r="X28" s="27">
        <f>+V28-W28</f>
        <v>0</v>
      </c>
      <c r="Y28" s="15"/>
      <c r="Z28" s="27">
        <f>+X28-Y28</f>
        <v>0</v>
      </c>
      <c r="AA28" s="27"/>
      <c r="AB28" s="27">
        <f>+Z28+AA28</f>
        <v>0</v>
      </c>
    </row>
    <row r="29" spans="1:28" ht="19.5" customHeight="1">
      <c r="A29" s="15">
        <f t="shared" si="15"/>
        <v>24</v>
      </c>
      <c r="B29" s="26">
        <f>+Master!B28</f>
        <v>0</v>
      </c>
      <c r="C29" s="26">
        <f>+Master!C28</f>
        <v>0</v>
      </c>
      <c r="D29" s="26">
        <f>+Master!D28</f>
        <v>0</v>
      </c>
      <c r="E29" s="15"/>
      <c r="F29" s="15"/>
      <c r="G29" s="15"/>
      <c r="H29" s="15"/>
      <c r="I29" s="15">
        <f t="shared" si="6"/>
        <v>0</v>
      </c>
      <c r="J29" s="27">
        <f t="shared" si="7"/>
        <v>0</v>
      </c>
      <c r="K29" s="27">
        <f t="shared" si="8"/>
        <v>0</v>
      </c>
      <c r="L29" s="27">
        <f t="shared" si="9"/>
        <v>0</v>
      </c>
      <c r="M29" s="27">
        <f t="shared" si="10"/>
        <v>0</v>
      </c>
      <c r="N29" s="27">
        <f t="shared" si="11"/>
        <v>0</v>
      </c>
      <c r="O29" s="27">
        <f t="shared" si="12"/>
        <v>0</v>
      </c>
      <c r="P29" s="27">
        <f t="shared" si="13"/>
        <v>0</v>
      </c>
      <c r="Q29" s="27">
        <f>ROUND(Master!T28/30*'April-09'!I29,0)</f>
        <v>0</v>
      </c>
      <c r="R29" s="27">
        <f t="shared" si="14"/>
        <v>0</v>
      </c>
      <c r="S29" s="27">
        <f t="shared" si="0"/>
        <v>0</v>
      </c>
      <c r="T29" s="27">
        <f>+Master!AO28</f>
        <v>0</v>
      </c>
      <c r="U29" s="27">
        <f t="shared" si="1"/>
        <v>0</v>
      </c>
      <c r="V29" s="27">
        <f t="shared" si="2"/>
        <v>0</v>
      </c>
      <c r="W29" s="27"/>
      <c r="X29" s="27">
        <f t="shared" si="3"/>
        <v>0</v>
      </c>
      <c r="Y29" s="15"/>
      <c r="Z29" s="27">
        <f t="shared" si="4"/>
        <v>0</v>
      </c>
      <c r="AA29" s="27"/>
      <c r="AB29" s="27">
        <f t="shared" si="5"/>
        <v>0</v>
      </c>
    </row>
    <row r="30" spans="1:28" ht="19.5" customHeight="1">
      <c r="A30" s="15">
        <f t="shared" si="15"/>
        <v>25</v>
      </c>
      <c r="B30" s="26">
        <f>+Master!B29</f>
        <v>0</v>
      </c>
      <c r="C30" s="26">
        <f>+Master!C29</f>
        <v>0</v>
      </c>
      <c r="D30" s="26">
        <f>+Master!D29</f>
        <v>0</v>
      </c>
      <c r="E30" s="15"/>
      <c r="F30" s="15"/>
      <c r="G30" s="15"/>
      <c r="H30" s="15"/>
      <c r="I30" s="15">
        <f t="shared" si="6"/>
        <v>0</v>
      </c>
      <c r="J30" s="27">
        <f t="shared" si="7"/>
        <v>0</v>
      </c>
      <c r="K30" s="27">
        <f t="shared" si="8"/>
        <v>0</v>
      </c>
      <c r="L30" s="27">
        <f t="shared" si="9"/>
        <v>0</v>
      </c>
      <c r="M30" s="27">
        <f t="shared" si="10"/>
        <v>0</v>
      </c>
      <c r="N30" s="27">
        <f t="shared" si="11"/>
        <v>0</v>
      </c>
      <c r="O30" s="27">
        <f t="shared" si="12"/>
        <v>0</v>
      </c>
      <c r="P30" s="27">
        <f t="shared" si="13"/>
        <v>0</v>
      </c>
      <c r="Q30" s="27">
        <f>ROUND(Master!T29/30*'April-09'!E30,0)</f>
        <v>0</v>
      </c>
      <c r="R30" s="27">
        <f t="shared" si="14"/>
        <v>0</v>
      </c>
      <c r="S30" s="27">
        <f t="shared" si="0"/>
        <v>0</v>
      </c>
      <c r="T30" s="27">
        <f>+Master!AO29</f>
        <v>0</v>
      </c>
      <c r="U30" s="27">
        <f t="shared" si="1"/>
        <v>0</v>
      </c>
      <c r="V30" s="27">
        <f t="shared" si="2"/>
        <v>0</v>
      </c>
      <c r="W30" s="27"/>
      <c r="X30" s="27">
        <f t="shared" si="3"/>
        <v>0</v>
      </c>
      <c r="Y30" s="15"/>
      <c r="Z30" s="27">
        <f t="shared" si="4"/>
        <v>0</v>
      </c>
      <c r="AA30" s="27"/>
      <c r="AB30" s="27">
        <f t="shared" si="5"/>
        <v>0</v>
      </c>
    </row>
    <row r="31" spans="1:28" ht="19.5" customHeight="1">
      <c r="A31" s="15">
        <f t="shared" si="15"/>
        <v>26</v>
      </c>
      <c r="B31" s="26">
        <f>+Master!B30</f>
        <v>0</v>
      </c>
      <c r="C31" s="26">
        <f>+Master!C30</f>
        <v>0</v>
      </c>
      <c r="D31" s="26">
        <f>+Master!D30</f>
        <v>0</v>
      </c>
      <c r="E31" s="15"/>
      <c r="F31" s="15"/>
      <c r="G31" s="15"/>
      <c r="H31" s="15"/>
      <c r="I31" s="15">
        <f t="shared" si="6"/>
        <v>0</v>
      </c>
      <c r="J31" s="27">
        <f t="shared" si="7"/>
        <v>0</v>
      </c>
      <c r="K31" s="27">
        <f t="shared" si="8"/>
        <v>0</v>
      </c>
      <c r="L31" s="27">
        <f t="shared" si="9"/>
        <v>0</v>
      </c>
      <c r="M31" s="27">
        <f t="shared" si="10"/>
        <v>0</v>
      </c>
      <c r="N31" s="27">
        <f t="shared" si="11"/>
        <v>0</v>
      </c>
      <c r="O31" s="27">
        <f t="shared" si="12"/>
        <v>0</v>
      </c>
      <c r="P31" s="27">
        <f t="shared" si="13"/>
        <v>0</v>
      </c>
      <c r="Q31" s="27">
        <f>ROUND(Master!T30/30*'April-09'!I31,0)</f>
        <v>0</v>
      </c>
      <c r="R31" s="27">
        <f t="shared" si="14"/>
        <v>0</v>
      </c>
      <c r="S31" s="27">
        <f t="shared" si="0"/>
        <v>0</v>
      </c>
      <c r="T31" s="27">
        <f>+Master!AO30</f>
        <v>0</v>
      </c>
      <c r="U31" s="27">
        <f t="shared" si="1"/>
        <v>0</v>
      </c>
      <c r="V31" s="27">
        <f t="shared" si="2"/>
        <v>0</v>
      </c>
      <c r="W31" s="27"/>
      <c r="X31" s="27">
        <f t="shared" si="3"/>
        <v>0</v>
      </c>
      <c r="Y31" s="15"/>
      <c r="Z31" s="27">
        <f t="shared" si="4"/>
        <v>0</v>
      </c>
      <c r="AA31" s="27"/>
      <c r="AB31" s="27">
        <f t="shared" si="5"/>
        <v>0</v>
      </c>
    </row>
    <row r="32" spans="17:28" ht="19.5" customHeight="1">
      <c r="Q32" s="28">
        <f aca="true" t="shared" si="16" ref="Q32:AB32">SUM(Q6:Q31)</f>
        <v>0</v>
      </c>
      <c r="R32" s="28">
        <f t="shared" si="16"/>
        <v>0</v>
      </c>
      <c r="S32" s="28">
        <f t="shared" si="16"/>
        <v>0</v>
      </c>
      <c r="T32" s="28">
        <f t="shared" si="16"/>
        <v>0</v>
      </c>
      <c r="U32" s="28">
        <f t="shared" si="16"/>
        <v>0</v>
      </c>
      <c r="V32" s="28">
        <f t="shared" si="16"/>
        <v>0</v>
      </c>
      <c r="W32" s="28">
        <f t="shared" si="16"/>
        <v>0</v>
      </c>
      <c r="X32" s="28">
        <f t="shared" si="16"/>
        <v>0</v>
      </c>
      <c r="Y32" s="28">
        <f t="shared" si="16"/>
        <v>0</v>
      </c>
      <c r="Z32" s="28">
        <f t="shared" si="16"/>
        <v>0</v>
      </c>
      <c r="AA32" s="28">
        <f t="shared" si="16"/>
        <v>0</v>
      </c>
      <c r="AB32" s="28">
        <f t="shared" si="16"/>
        <v>0</v>
      </c>
    </row>
  </sheetData>
  <sheetProtection/>
  <protectedRanges>
    <protectedRange password="F5F8" sqref="Z4:AB32 A4:D31 J4:X32" name="Range1"/>
  </protectedRanges>
  <mergeCells count="1">
    <mergeCell ref="F4:H4"/>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4:AB32"/>
  <sheetViews>
    <sheetView zoomScalePageLayoutView="0" workbookViewId="0" topLeftCell="A1">
      <pane xSplit="5" ySplit="4" topLeftCell="F5" activePane="bottomRight" state="frozen"/>
      <selection pane="topLeft" activeCell="C8" sqref="C8"/>
      <selection pane="topRight" activeCell="C8" sqref="C8"/>
      <selection pane="bottomLeft" activeCell="C8" sqref="C8"/>
      <selection pane="bottomRight" activeCell="I13" sqref="I13"/>
    </sheetView>
  </sheetViews>
  <sheetFormatPr defaultColWidth="9.140625" defaultRowHeight="19.5" customHeight="1"/>
  <cols>
    <col min="1" max="1" width="5.57421875" style="29" bestFit="1" customWidth="1"/>
    <col min="2" max="2" width="30.28125" style="29" bestFit="1" customWidth="1"/>
    <col min="3" max="3" width="12.57421875" style="29" bestFit="1" customWidth="1"/>
    <col min="4" max="4" width="15.421875" style="29" bestFit="1" customWidth="1"/>
    <col min="5" max="5" width="8.7109375" style="29" bestFit="1" customWidth="1"/>
    <col min="6" max="9" width="8.7109375" style="29" customWidth="1"/>
    <col min="10" max="10" width="6.00390625" style="29" bestFit="1" customWidth="1"/>
    <col min="11" max="11" width="6.7109375" style="29" bestFit="1" customWidth="1"/>
    <col min="12" max="12" width="8.28125" style="29" bestFit="1" customWidth="1"/>
    <col min="13" max="13" width="8.421875" style="29" bestFit="1" customWidth="1"/>
    <col min="14" max="14" width="4.28125" style="29" bestFit="1" customWidth="1"/>
    <col min="15" max="16" width="9.8515625" style="29" bestFit="1" customWidth="1"/>
    <col min="17" max="17" width="7.7109375" style="29" bestFit="1" customWidth="1"/>
    <col min="18" max="18" width="6.421875" style="29" bestFit="1" customWidth="1"/>
    <col min="19" max="19" width="4.00390625" style="29" bestFit="1" customWidth="1"/>
    <col min="20" max="20" width="8.8515625" style="29" bestFit="1" customWidth="1"/>
    <col min="21" max="21" width="8.421875" style="29" bestFit="1" customWidth="1"/>
    <col min="22" max="22" width="8.57421875" style="29" bestFit="1" customWidth="1"/>
    <col min="23" max="23" width="9.00390625" style="29" bestFit="1" customWidth="1"/>
    <col min="24" max="24" width="8.57421875" style="29" bestFit="1" customWidth="1"/>
    <col min="25" max="25" width="6.421875" style="29" bestFit="1" customWidth="1"/>
    <col min="26" max="27" width="8.57421875" style="29" bestFit="1" customWidth="1"/>
    <col min="28" max="28" width="11.7109375" style="29" bestFit="1" customWidth="1"/>
    <col min="29" max="16384" width="9.140625" style="29" customWidth="1"/>
  </cols>
  <sheetData>
    <row r="4" spans="1:28" ht="45">
      <c r="A4" s="23" t="s">
        <v>16</v>
      </c>
      <c r="B4" s="23" t="s">
        <v>4</v>
      </c>
      <c r="C4" s="23" t="s">
        <v>5</v>
      </c>
      <c r="D4" s="23" t="s">
        <v>41</v>
      </c>
      <c r="E4" s="23" t="s">
        <v>6</v>
      </c>
      <c r="F4" s="68" t="s">
        <v>48</v>
      </c>
      <c r="G4" s="69"/>
      <c r="H4" s="70"/>
      <c r="I4" s="23" t="s">
        <v>49</v>
      </c>
      <c r="J4" s="23" t="s">
        <v>3</v>
      </c>
      <c r="K4" s="23" t="s">
        <v>10</v>
      </c>
      <c r="L4" s="23" t="s">
        <v>1</v>
      </c>
      <c r="M4" s="23" t="s">
        <v>13</v>
      </c>
      <c r="N4" s="23" t="s">
        <v>14</v>
      </c>
      <c r="O4" s="23" t="s">
        <v>33</v>
      </c>
      <c r="P4" s="23" t="s">
        <v>34</v>
      </c>
      <c r="Q4" s="23" t="s">
        <v>7</v>
      </c>
      <c r="R4" s="23" t="s">
        <v>2</v>
      </c>
      <c r="S4" s="23" t="s">
        <v>11</v>
      </c>
      <c r="T4" s="23" t="s">
        <v>8</v>
      </c>
      <c r="U4" s="23" t="s">
        <v>12</v>
      </c>
      <c r="V4" s="24" t="s">
        <v>0</v>
      </c>
      <c r="W4" s="23" t="s">
        <v>9</v>
      </c>
      <c r="X4" s="23" t="s">
        <v>18</v>
      </c>
      <c r="Y4" s="23" t="s">
        <v>20</v>
      </c>
      <c r="Z4" s="23" t="s">
        <v>21</v>
      </c>
      <c r="AA4" s="23" t="s">
        <v>19</v>
      </c>
      <c r="AB4" s="23" t="s">
        <v>22</v>
      </c>
    </row>
    <row r="5" spans="1:28" s="30" customFormat="1" ht="15">
      <c r="A5" s="23"/>
      <c r="B5" s="23"/>
      <c r="C5" s="23"/>
      <c r="D5" s="23"/>
      <c r="E5" s="23"/>
      <c r="F5" s="24" t="s">
        <v>50</v>
      </c>
      <c r="G5" s="24" t="s">
        <v>52</v>
      </c>
      <c r="H5" s="24" t="s">
        <v>51</v>
      </c>
      <c r="I5" s="23"/>
      <c r="J5" s="23"/>
      <c r="K5" s="23"/>
      <c r="L5" s="23"/>
      <c r="M5" s="23"/>
      <c r="N5" s="23"/>
      <c r="O5" s="23"/>
      <c r="P5" s="23"/>
      <c r="Q5" s="23"/>
      <c r="R5" s="23"/>
      <c r="S5" s="23"/>
      <c r="T5" s="23"/>
      <c r="U5" s="23"/>
      <c r="V5" s="24"/>
      <c r="W5" s="23"/>
      <c r="X5" s="23"/>
      <c r="Y5" s="23"/>
      <c r="Z5" s="23"/>
      <c r="AA5" s="23"/>
      <c r="AB5" s="23"/>
    </row>
    <row r="6" spans="1:28" ht="19.5" customHeight="1">
      <c r="A6" s="15">
        <v>1</v>
      </c>
      <c r="B6" s="26">
        <f>+Master!B5</f>
        <v>0</v>
      </c>
      <c r="C6" s="26">
        <f>+Master!C5</f>
        <v>0</v>
      </c>
      <c r="D6" s="26">
        <f>+Master!D5</f>
        <v>0</v>
      </c>
      <c r="E6" s="15"/>
      <c r="F6" s="15"/>
      <c r="G6" s="15"/>
      <c r="H6" s="15"/>
      <c r="I6" s="15">
        <f>+E6+F6+G6+H6</f>
        <v>0</v>
      </c>
      <c r="J6" s="27">
        <f aca="true" t="shared" si="0" ref="J6:J20">ROUND(Q6*25%,0)</f>
        <v>0</v>
      </c>
      <c r="K6" s="27">
        <f aca="true" t="shared" si="1" ref="K6:K20">ROUND(Q6*20%,0)</f>
        <v>0</v>
      </c>
      <c r="L6" s="27">
        <f aca="true" t="shared" si="2" ref="L6:L20">ROUND(Q6*2%,0)</f>
        <v>0</v>
      </c>
      <c r="M6" s="27">
        <f aca="true" t="shared" si="3" ref="M6:M20">ROUND(Q6*2%,0)</f>
        <v>0</v>
      </c>
      <c r="N6" s="27">
        <f aca="true" t="shared" si="4" ref="N6:N20">ROUND(Q6*6%,0)</f>
        <v>0</v>
      </c>
      <c r="O6" s="27">
        <f aca="true" t="shared" si="5" ref="O6:O20">ROUND(Q6*35%,0)</f>
        <v>0</v>
      </c>
      <c r="P6" s="27">
        <f aca="true" t="shared" si="6" ref="P6:P20">ROUND(Q6*10%,0)</f>
        <v>0</v>
      </c>
      <c r="Q6" s="27">
        <f>ROUND(Master!T5/30*'April-09'!I6,0)</f>
        <v>0</v>
      </c>
      <c r="R6" s="27">
        <f aca="true" t="shared" si="7" ref="R6:R20">IF(Q6&lt;=2500,0,IF(Q6&lt;=3500,60,IF(Q6&lt;=5000,120,IF(Q6&lt;=10000,175,200))))</f>
        <v>0</v>
      </c>
      <c r="S6" s="27">
        <f aca="true" t="shared" si="8" ref="S6:S31">ROUND(J6*24%,0)</f>
        <v>0</v>
      </c>
      <c r="T6" s="27">
        <f>+Master!AO5</f>
        <v>0</v>
      </c>
      <c r="U6" s="27">
        <f aca="true" t="shared" si="9" ref="U6:U31">SUM(R6:T6)</f>
        <v>0</v>
      </c>
      <c r="V6" s="27">
        <f aca="true" t="shared" si="10" ref="V6:V31">+Q6-U6</f>
        <v>0</v>
      </c>
      <c r="W6" s="27"/>
      <c r="X6" s="27">
        <f aca="true" t="shared" si="11" ref="X6:X20">+V6-W6</f>
        <v>0</v>
      </c>
      <c r="Y6" s="15"/>
      <c r="Z6" s="27">
        <f aca="true" t="shared" si="12" ref="Z6:Z20">+X6-Y6</f>
        <v>0</v>
      </c>
      <c r="AA6" s="27">
        <f>+'April-09'!AB6</f>
        <v>0</v>
      </c>
      <c r="AB6" s="27">
        <f aca="true" t="shared" si="13" ref="AB6:AB20">+Z6+AA6</f>
        <v>0</v>
      </c>
    </row>
    <row r="7" spans="1:28" ht="19.5" customHeight="1">
      <c r="A7" s="15">
        <f>+A6+1</f>
        <v>2</v>
      </c>
      <c r="B7" s="26">
        <f>+Master!B6</f>
        <v>0</v>
      </c>
      <c r="C7" s="26">
        <f>+Master!C6</f>
        <v>0</v>
      </c>
      <c r="D7" s="26">
        <f>+Master!D6</f>
        <v>0</v>
      </c>
      <c r="E7" s="15"/>
      <c r="F7" s="15"/>
      <c r="G7" s="15"/>
      <c r="H7" s="15"/>
      <c r="I7" s="15">
        <f aca="true" t="shared" si="14" ref="I7:I31">+E7+F7+G7+H7</f>
        <v>0</v>
      </c>
      <c r="J7" s="27">
        <f t="shared" si="0"/>
        <v>0</v>
      </c>
      <c r="K7" s="27">
        <f t="shared" si="1"/>
        <v>0</v>
      </c>
      <c r="L7" s="27">
        <f t="shared" si="2"/>
        <v>0</v>
      </c>
      <c r="M7" s="27">
        <f t="shared" si="3"/>
        <v>0</v>
      </c>
      <c r="N7" s="27">
        <f t="shared" si="4"/>
        <v>0</v>
      </c>
      <c r="O7" s="27">
        <f t="shared" si="5"/>
        <v>0</v>
      </c>
      <c r="P7" s="27">
        <f t="shared" si="6"/>
        <v>0</v>
      </c>
      <c r="Q7" s="27">
        <f>ROUND(Master!T6/30*'April-09'!I7,0)</f>
        <v>0</v>
      </c>
      <c r="R7" s="27">
        <f t="shared" si="7"/>
        <v>0</v>
      </c>
      <c r="S7" s="27">
        <f t="shared" si="8"/>
        <v>0</v>
      </c>
      <c r="T7" s="27">
        <f>+Master!AO6</f>
        <v>0</v>
      </c>
      <c r="U7" s="27">
        <f t="shared" si="9"/>
        <v>0</v>
      </c>
      <c r="V7" s="27">
        <f t="shared" si="10"/>
        <v>0</v>
      </c>
      <c r="W7" s="27"/>
      <c r="X7" s="27">
        <f t="shared" si="11"/>
        <v>0</v>
      </c>
      <c r="Y7" s="15"/>
      <c r="Z7" s="27">
        <f t="shared" si="12"/>
        <v>0</v>
      </c>
      <c r="AA7" s="27">
        <f>+'April-09'!AB7</f>
        <v>0</v>
      </c>
      <c r="AB7" s="27">
        <f t="shared" si="13"/>
        <v>0</v>
      </c>
    </row>
    <row r="8" spans="1:28" ht="19.5" customHeight="1">
      <c r="A8" s="15">
        <f aca="true" t="shared" si="15" ref="A8:A31">+A7+1</f>
        <v>3</v>
      </c>
      <c r="B8" s="26">
        <f>+Master!B7</f>
        <v>0</v>
      </c>
      <c r="C8" s="26">
        <f>+Master!C7</f>
        <v>0</v>
      </c>
      <c r="D8" s="26">
        <f>+Master!D7</f>
        <v>0</v>
      </c>
      <c r="E8" s="15"/>
      <c r="F8" s="15"/>
      <c r="G8" s="15"/>
      <c r="H8" s="15"/>
      <c r="I8" s="15">
        <f t="shared" si="14"/>
        <v>0</v>
      </c>
      <c r="J8" s="27">
        <f t="shared" si="0"/>
        <v>0</v>
      </c>
      <c r="K8" s="27">
        <f t="shared" si="1"/>
        <v>0</v>
      </c>
      <c r="L8" s="27">
        <f t="shared" si="2"/>
        <v>0</v>
      </c>
      <c r="M8" s="27">
        <f t="shared" si="3"/>
        <v>0</v>
      </c>
      <c r="N8" s="27">
        <f t="shared" si="4"/>
        <v>0</v>
      </c>
      <c r="O8" s="27">
        <f t="shared" si="5"/>
        <v>0</v>
      </c>
      <c r="P8" s="27">
        <f t="shared" si="6"/>
        <v>0</v>
      </c>
      <c r="Q8" s="27">
        <f>ROUND(Master!T7/30*'April-09'!I8,0)</f>
        <v>0</v>
      </c>
      <c r="R8" s="27">
        <f t="shared" si="7"/>
        <v>0</v>
      </c>
      <c r="S8" s="27">
        <f t="shared" si="8"/>
        <v>0</v>
      </c>
      <c r="T8" s="27">
        <f>+Master!AO7</f>
        <v>0</v>
      </c>
      <c r="U8" s="27">
        <f t="shared" si="9"/>
        <v>0</v>
      </c>
      <c r="V8" s="27">
        <f t="shared" si="10"/>
        <v>0</v>
      </c>
      <c r="W8" s="27"/>
      <c r="X8" s="27">
        <f t="shared" si="11"/>
        <v>0</v>
      </c>
      <c r="Y8" s="15"/>
      <c r="Z8" s="27">
        <f t="shared" si="12"/>
        <v>0</v>
      </c>
      <c r="AA8" s="27">
        <f>+'April-09'!AB8</f>
        <v>0</v>
      </c>
      <c r="AB8" s="27">
        <f t="shared" si="13"/>
        <v>0</v>
      </c>
    </row>
    <row r="9" spans="1:28" ht="19.5" customHeight="1">
      <c r="A9" s="15">
        <f t="shared" si="15"/>
        <v>4</v>
      </c>
      <c r="B9" s="26">
        <f>+Master!B8</f>
        <v>0</v>
      </c>
      <c r="C9" s="26">
        <f>+Master!C8</f>
        <v>0</v>
      </c>
      <c r="D9" s="26">
        <f>+Master!D8</f>
        <v>0</v>
      </c>
      <c r="E9" s="15"/>
      <c r="F9" s="15"/>
      <c r="G9" s="15"/>
      <c r="H9" s="15"/>
      <c r="I9" s="15">
        <f t="shared" si="14"/>
        <v>0</v>
      </c>
      <c r="J9" s="27">
        <f t="shared" si="0"/>
        <v>0</v>
      </c>
      <c r="K9" s="27">
        <f t="shared" si="1"/>
        <v>0</v>
      </c>
      <c r="L9" s="27">
        <f t="shared" si="2"/>
        <v>0</v>
      </c>
      <c r="M9" s="27">
        <f t="shared" si="3"/>
        <v>0</v>
      </c>
      <c r="N9" s="27">
        <f t="shared" si="4"/>
        <v>0</v>
      </c>
      <c r="O9" s="27">
        <f t="shared" si="5"/>
        <v>0</v>
      </c>
      <c r="P9" s="27">
        <f t="shared" si="6"/>
        <v>0</v>
      </c>
      <c r="Q9" s="27">
        <f>ROUND(Master!T8/30*'April-09'!I9,0)</f>
        <v>0</v>
      </c>
      <c r="R9" s="27">
        <f t="shared" si="7"/>
        <v>0</v>
      </c>
      <c r="S9" s="27">
        <f t="shared" si="8"/>
        <v>0</v>
      </c>
      <c r="T9" s="27">
        <f>+Master!AO8</f>
        <v>0</v>
      </c>
      <c r="U9" s="27">
        <f t="shared" si="9"/>
        <v>0</v>
      </c>
      <c r="V9" s="27">
        <f t="shared" si="10"/>
        <v>0</v>
      </c>
      <c r="W9" s="27"/>
      <c r="X9" s="27">
        <f t="shared" si="11"/>
        <v>0</v>
      </c>
      <c r="Y9" s="15"/>
      <c r="Z9" s="27">
        <f t="shared" si="12"/>
        <v>0</v>
      </c>
      <c r="AA9" s="27">
        <f>+'April-09'!AB9</f>
        <v>0</v>
      </c>
      <c r="AB9" s="27">
        <f t="shared" si="13"/>
        <v>0</v>
      </c>
    </row>
    <row r="10" spans="1:28" ht="19.5" customHeight="1">
      <c r="A10" s="15">
        <f t="shared" si="15"/>
        <v>5</v>
      </c>
      <c r="B10" s="26">
        <f>+Master!B9</f>
        <v>0</v>
      </c>
      <c r="C10" s="26">
        <f>+Master!C9</f>
        <v>0</v>
      </c>
      <c r="D10" s="26">
        <f>+Master!D9</f>
        <v>0</v>
      </c>
      <c r="E10" s="15"/>
      <c r="F10" s="15"/>
      <c r="G10" s="15"/>
      <c r="H10" s="15"/>
      <c r="I10" s="15">
        <f t="shared" si="14"/>
        <v>0</v>
      </c>
      <c r="J10" s="27">
        <f t="shared" si="0"/>
        <v>0</v>
      </c>
      <c r="K10" s="27">
        <f t="shared" si="1"/>
        <v>0</v>
      </c>
      <c r="L10" s="27">
        <f t="shared" si="2"/>
        <v>0</v>
      </c>
      <c r="M10" s="27">
        <f t="shared" si="3"/>
        <v>0</v>
      </c>
      <c r="N10" s="27">
        <f t="shared" si="4"/>
        <v>0</v>
      </c>
      <c r="O10" s="27">
        <f t="shared" si="5"/>
        <v>0</v>
      </c>
      <c r="P10" s="27">
        <f t="shared" si="6"/>
        <v>0</v>
      </c>
      <c r="Q10" s="27">
        <f>ROUND(Master!T9/30*'April-09'!I10,0)</f>
        <v>0</v>
      </c>
      <c r="R10" s="27">
        <f t="shared" si="7"/>
        <v>0</v>
      </c>
      <c r="S10" s="27">
        <f t="shared" si="8"/>
        <v>0</v>
      </c>
      <c r="T10" s="27">
        <f>+Master!AO9</f>
        <v>0</v>
      </c>
      <c r="U10" s="27">
        <f t="shared" si="9"/>
        <v>0</v>
      </c>
      <c r="V10" s="27">
        <f t="shared" si="10"/>
        <v>0</v>
      </c>
      <c r="W10" s="27"/>
      <c r="X10" s="27">
        <f t="shared" si="11"/>
        <v>0</v>
      </c>
      <c r="Y10" s="15"/>
      <c r="Z10" s="27">
        <f t="shared" si="12"/>
        <v>0</v>
      </c>
      <c r="AA10" s="27">
        <f>+'April-09'!AB10</f>
        <v>0</v>
      </c>
      <c r="AB10" s="27">
        <f t="shared" si="13"/>
        <v>0</v>
      </c>
    </row>
    <row r="11" spans="1:28" ht="19.5" customHeight="1">
      <c r="A11" s="15">
        <f t="shared" si="15"/>
        <v>6</v>
      </c>
      <c r="B11" s="26">
        <f>+Master!B10</f>
        <v>0</v>
      </c>
      <c r="C11" s="26">
        <f>+Master!C10</f>
        <v>0</v>
      </c>
      <c r="D11" s="26">
        <f>+Master!D10</f>
        <v>0</v>
      </c>
      <c r="E11" s="15"/>
      <c r="F11" s="15"/>
      <c r="G11" s="15"/>
      <c r="H11" s="15"/>
      <c r="I11" s="15">
        <f t="shared" si="14"/>
        <v>0</v>
      </c>
      <c r="J11" s="27">
        <f t="shared" si="0"/>
        <v>0</v>
      </c>
      <c r="K11" s="27">
        <f t="shared" si="1"/>
        <v>0</v>
      </c>
      <c r="L11" s="27">
        <f t="shared" si="2"/>
        <v>0</v>
      </c>
      <c r="M11" s="27">
        <f t="shared" si="3"/>
        <v>0</v>
      </c>
      <c r="N11" s="27">
        <f t="shared" si="4"/>
        <v>0</v>
      </c>
      <c r="O11" s="27">
        <f t="shared" si="5"/>
        <v>0</v>
      </c>
      <c r="P11" s="27">
        <f t="shared" si="6"/>
        <v>0</v>
      </c>
      <c r="Q11" s="27">
        <f>ROUND(Master!T10/30*'May-09'!E11,0)</f>
        <v>0</v>
      </c>
      <c r="R11" s="27">
        <f t="shared" si="7"/>
        <v>0</v>
      </c>
      <c r="S11" s="27">
        <f t="shared" si="8"/>
        <v>0</v>
      </c>
      <c r="T11" s="27">
        <f>+Master!AO10</f>
        <v>0</v>
      </c>
      <c r="U11" s="27">
        <f t="shared" si="9"/>
        <v>0</v>
      </c>
      <c r="V11" s="27">
        <f t="shared" si="10"/>
        <v>0</v>
      </c>
      <c r="W11" s="27"/>
      <c r="X11" s="27">
        <f t="shared" si="11"/>
        <v>0</v>
      </c>
      <c r="Y11" s="15"/>
      <c r="Z11" s="27">
        <f t="shared" si="12"/>
        <v>0</v>
      </c>
      <c r="AA11" s="27">
        <f>+'April-09'!AB11</f>
        <v>0</v>
      </c>
      <c r="AB11" s="27">
        <f t="shared" si="13"/>
        <v>0</v>
      </c>
    </row>
    <row r="12" spans="1:28" ht="19.5" customHeight="1">
      <c r="A12" s="15">
        <f t="shared" si="15"/>
        <v>7</v>
      </c>
      <c r="B12" s="26">
        <f>+Master!B11</f>
        <v>0</v>
      </c>
      <c r="C12" s="26">
        <f>+Master!C11</f>
        <v>0</v>
      </c>
      <c r="D12" s="26">
        <f>+Master!D11</f>
        <v>0</v>
      </c>
      <c r="E12" s="15"/>
      <c r="F12" s="15"/>
      <c r="G12" s="15"/>
      <c r="H12" s="15"/>
      <c r="I12" s="15">
        <f t="shared" si="14"/>
        <v>0</v>
      </c>
      <c r="J12" s="27">
        <f t="shared" si="0"/>
        <v>0</v>
      </c>
      <c r="K12" s="27">
        <f t="shared" si="1"/>
        <v>0</v>
      </c>
      <c r="L12" s="27">
        <f t="shared" si="2"/>
        <v>0</v>
      </c>
      <c r="M12" s="27">
        <f t="shared" si="3"/>
        <v>0</v>
      </c>
      <c r="N12" s="27">
        <f t="shared" si="4"/>
        <v>0</v>
      </c>
      <c r="O12" s="27">
        <f t="shared" si="5"/>
        <v>0</v>
      </c>
      <c r="P12" s="27">
        <f t="shared" si="6"/>
        <v>0</v>
      </c>
      <c r="Q12" s="27">
        <f>ROUND(Master!T11/30*'April-09'!I12,0)</f>
        <v>0</v>
      </c>
      <c r="R12" s="27">
        <f t="shared" si="7"/>
        <v>0</v>
      </c>
      <c r="S12" s="27">
        <f t="shared" si="8"/>
        <v>0</v>
      </c>
      <c r="T12" s="27">
        <f>+Master!AO11</f>
        <v>0</v>
      </c>
      <c r="U12" s="27">
        <f t="shared" si="9"/>
        <v>0</v>
      </c>
      <c r="V12" s="27">
        <f t="shared" si="10"/>
        <v>0</v>
      </c>
      <c r="W12" s="27"/>
      <c r="X12" s="27">
        <f t="shared" si="11"/>
        <v>0</v>
      </c>
      <c r="Y12" s="15"/>
      <c r="Z12" s="27">
        <f t="shared" si="12"/>
        <v>0</v>
      </c>
      <c r="AA12" s="27">
        <f>+'April-09'!AB12</f>
        <v>0</v>
      </c>
      <c r="AB12" s="27">
        <f t="shared" si="13"/>
        <v>0</v>
      </c>
    </row>
    <row r="13" spans="1:28" ht="19.5" customHeight="1">
      <c r="A13" s="15">
        <f t="shared" si="15"/>
        <v>8</v>
      </c>
      <c r="B13" s="26">
        <f>+Master!B12</f>
        <v>0</v>
      </c>
      <c r="C13" s="26">
        <f>+Master!C12</f>
        <v>0</v>
      </c>
      <c r="D13" s="26">
        <f>+Master!D12</f>
        <v>0</v>
      </c>
      <c r="E13" s="15"/>
      <c r="F13" s="15"/>
      <c r="G13" s="15"/>
      <c r="H13" s="15"/>
      <c r="I13" s="15">
        <f t="shared" si="14"/>
        <v>0</v>
      </c>
      <c r="J13" s="27">
        <f t="shared" si="0"/>
        <v>0</v>
      </c>
      <c r="K13" s="27">
        <f t="shared" si="1"/>
        <v>0</v>
      </c>
      <c r="L13" s="27">
        <f t="shared" si="2"/>
        <v>0</v>
      </c>
      <c r="M13" s="27">
        <f t="shared" si="3"/>
        <v>0</v>
      </c>
      <c r="N13" s="27">
        <f t="shared" si="4"/>
        <v>0</v>
      </c>
      <c r="O13" s="27">
        <f t="shared" si="5"/>
        <v>0</v>
      </c>
      <c r="P13" s="27">
        <f t="shared" si="6"/>
        <v>0</v>
      </c>
      <c r="Q13" s="27">
        <f>ROUND(Master!T12/30*'April-09'!I13,0)</f>
        <v>0</v>
      </c>
      <c r="R13" s="27">
        <f t="shared" si="7"/>
        <v>0</v>
      </c>
      <c r="S13" s="27">
        <f t="shared" si="8"/>
        <v>0</v>
      </c>
      <c r="T13" s="27">
        <f>+Master!AO12</f>
        <v>0</v>
      </c>
      <c r="U13" s="27">
        <f t="shared" si="9"/>
        <v>0</v>
      </c>
      <c r="V13" s="27">
        <f t="shared" si="10"/>
        <v>0</v>
      </c>
      <c r="W13" s="27"/>
      <c r="X13" s="27">
        <f t="shared" si="11"/>
        <v>0</v>
      </c>
      <c r="Y13" s="15"/>
      <c r="Z13" s="27">
        <f t="shared" si="12"/>
        <v>0</v>
      </c>
      <c r="AA13" s="27">
        <f>+'April-09'!AB13</f>
        <v>0</v>
      </c>
      <c r="AB13" s="27">
        <f t="shared" si="13"/>
        <v>0</v>
      </c>
    </row>
    <row r="14" spans="1:28" ht="19.5" customHeight="1">
      <c r="A14" s="15">
        <f t="shared" si="15"/>
        <v>9</v>
      </c>
      <c r="B14" s="26">
        <f>+Master!B13</f>
        <v>0</v>
      </c>
      <c r="C14" s="26">
        <f>+Master!C13</f>
        <v>0</v>
      </c>
      <c r="D14" s="26">
        <f>+Master!D13</f>
        <v>0</v>
      </c>
      <c r="E14" s="15"/>
      <c r="F14" s="15"/>
      <c r="G14" s="15"/>
      <c r="H14" s="15"/>
      <c r="I14" s="15">
        <f t="shared" si="14"/>
        <v>0</v>
      </c>
      <c r="J14" s="27">
        <f t="shared" si="0"/>
        <v>0</v>
      </c>
      <c r="K14" s="27">
        <f t="shared" si="1"/>
        <v>0</v>
      </c>
      <c r="L14" s="27">
        <f t="shared" si="2"/>
        <v>0</v>
      </c>
      <c r="M14" s="27">
        <f t="shared" si="3"/>
        <v>0</v>
      </c>
      <c r="N14" s="27">
        <f t="shared" si="4"/>
        <v>0</v>
      </c>
      <c r="O14" s="27">
        <f t="shared" si="5"/>
        <v>0</v>
      </c>
      <c r="P14" s="27">
        <f t="shared" si="6"/>
        <v>0</v>
      </c>
      <c r="Q14" s="27">
        <f>ROUND(Master!T13/30*'April-09'!I14,0)</f>
        <v>0</v>
      </c>
      <c r="R14" s="27">
        <f t="shared" si="7"/>
        <v>0</v>
      </c>
      <c r="S14" s="27">
        <f t="shared" si="8"/>
        <v>0</v>
      </c>
      <c r="T14" s="27">
        <f>+Master!AO13</f>
        <v>0</v>
      </c>
      <c r="U14" s="27">
        <f t="shared" si="9"/>
        <v>0</v>
      </c>
      <c r="V14" s="27">
        <f t="shared" si="10"/>
        <v>0</v>
      </c>
      <c r="W14" s="27"/>
      <c r="X14" s="27">
        <f t="shared" si="11"/>
        <v>0</v>
      </c>
      <c r="Y14" s="15"/>
      <c r="Z14" s="27">
        <f t="shared" si="12"/>
        <v>0</v>
      </c>
      <c r="AA14" s="27">
        <f>+'April-09'!AB14</f>
        <v>0</v>
      </c>
      <c r="AB14" s="27">
        <f t="shared" si="13"/>
        <v>0</v>
      </c>
    </row>
    <row r="15" spans="1:28" ht="19.5" customHeight="1">
      <c r="A15" s="15">
        <f t="shared" si="15"/>
        <v>10</v>
      </c>
      <c r="B15" s="26">
        <f>+Master!B14</f>
        <v>0</v>
      </c>
      <c r="C15" s="26">
        <f>+Master!C14</f>
        <v>0</v>
      </c>
      <c r="D15" s="26">
        <f>+Master!D14</f>
        <v>0</v>
      </c>
      <c r="E15" s="15"/>
      <c r="F15" s="15"/>
      <c r="G15" s="15"/>
      <c r="H15" s="15"/>
      <c r="I15" s="15">
        <f t="shared" si="14"/>
        <v>0</v>
      </c>
      <c r="J15" s="27">
        <f t="shared" si="0"/>
        <v>0</v>
      </c>
      <c r="K15" s="27">
        <f t="shared" si="1"/>
        <v>0</v>
      </c>
      <c r="L15" s="27">
        <f t="shared" si="2"/>
        <v>0</v>
      </c>
      <c r="M15" s="27">
        <f t="shared" si="3"/>
        <v>0</v>
      </c>
      <c r="N15" s="27">
        <f t="shared" si="4"/>
        <v>0</v>
      </c>
      <c r="O15" s="27">
        <f t="shared" si="5"/>
        <v>0</v>
      </c>
      <c r="P15" s="27">
        <f t="shared" si="6"/>
        <v>0</v>
      </c>
      <c r="Q15" s="27">
        <f>ROUND(Master!T14/30*'April-09'!I15,0)</f>
        <v>0</v>
      </c>
      <c r="R15" s="27">
        <f t="shared" si="7"/>
        <v>0</v>
      </c>
      <c r="S15" s="27">
        <f t="shared" si="8"/>
        <v>0</v>
      </c>
      <c r="T15" s="27">
        <f>+Master!AO14</f>
        <v>0</v>
      </c>
      <c r="U15" s="27">
        <f t="shared" si="9"/>
        <v>0</v>
      </c>
      <c r="V15" s="27">
        <f t="shared" si="10"/>
        <v>0</v>
      </c>
      <c r="W15" s="27"/>
      <c r="X15" s="27">
        <f t="shared" si="11"/>
        <v>0</v>
      </c>
      <c r="Y15" s="15"/>
      <c r="Z15" s="27">
        <f t="shared" si="12"/>
        <v>0</v>
      </c>
      <c r="AA15" s="27">
        <f>+'April-09'!AB15</f>
        <v>0</v>
      </c>
      <c r="AB15" s="27">
        <f t="shared" si="13"/>
        <v>0</v>
      </c>
    </row>
    <row r="16" spans="1:28" ht="19.5" customHeight="1">
      <c r="A16" s="15">
        <f t="shared" si="15"/>
        <v>11</v>
      </c>
      <c r="B16" s="26">
        <f>+Master!B15</f>
        <v>0</v>
      </c>
      <c r="C16" s="26">
        <f>+Master!C15</f>
        <v>0</v>
      </c>
      <c r="D16" s="26">
        <f>+Master!D15</f>
        <v>0</v>
      </c>
      <c r="E16" s="15"/>
      <c r="F16" s="15"/>
      <c r="G16" s="15"/>
      <c r="H16" s="15"/>
      <c r="I16" s="15">
        <f t="shared" si="14"/>
        <v>0</v>
      </c>
      <c r="J16" s="27">
        <f t="shared" si="0"/>
        <v>0</v>
      </c>
      <c r="K16" s="27">
        <f t="shared" si="1"/>
        <v>0</v>
      </c>
      <c r="L16" s="27">
        <f t="shared" si="2"/>
        <v>0</v>
      </c>
      <c r="M16" s="27">
        <f t="shared" si="3"/>
        <v>0</v>
      </c>
      <c r="N16" s="27">
        <f t="shared" si="4"/>
        <v>0</v>
      </c>
      <c r="O16" s="27">
        <f t="shared" si="5"/>
        <v>0</v>
      </c>
      <c r="P16" s="27">
        <f t="shared" si="6"/>
        <v>0</v>
      </c>
      <c r="Q16" s="27">
        <f>ROUND(Master!T15/30*'April-09'!I16,0)</f>
        <v>0</v>
      </c>
      <c r="R16" s="27">
        <f t="shared" si="7"/>
        <v>0</v>
      </c>
      <c r="S16" s="27">
        <f t="shared" si="8"/>
        <v>0</v>
      </c>
      <c r="T16" s="27">
        <f>+Master!AO15</f>
        <v>0</v>
      </c>
      <c r="U16" s="27">
        <f t="shared" si="9"/>
        <v>0</v>
      </c>
      <c r="V16" s="27">
        <f t="shared" si="10"/>
        <v>0</v>
      </c>
      <c r="W16" s="27"/>
      <c r="X16" s="27">
        <f t="shared" si="11"/>
        <v>0</v>
      </c>
      <c r="Y16" s="15"/>
      <c r="Z16" s="27">
        <f t="shared" si="12"/>
        <v>0</v>
      </c>
      <c r="AA16" s="27">
        <f>+'April-09'!AB16</f>
        <v>0</v>
      </c>
      <c r="AB16" s="27">
        <f t="shared" si="13"/>
        <v>0</v>
      </c>
    </row>
    <row r="17" spans="1:28" ht="19.5" customHeight="1">
      <c r="A17" s="15">
        <f t="shared" si="15"/>
        <v>12</v>
      </c>
      <c r="B17" s="26">
        <f>+Master!B16</f>
        <v>0</v>
      </c>
      <c r="C17" s="26">
        <f>+Master!C16</f>
        <v>0</v>
      </c>
      <c r="D17" s="26">
        <f>+Master!D16</f>
        <v>0</v>
      </c>
      <c r="E17" s="15"/>
      <c r="F17" s="15"/>
      <c r="G17" s="15"/>
      <c r="H17" s="15"/>
      <c r="I17" s="15">
        <f t="shared" si="14"/>
        <v>0</v>
      </c>
      <c r="J17" s="27">
        <f t="shared" si="0"/>
        <v>0</v>
      </c>
      <c r="K17" s="27">
        <f t="shared" si="1"/>
        <v>0</v>
      </c>
      <c r="L17" s="27">
        <f t="shared" si="2"/>
        <v>0</v>
      </c>
      <c r="M17" s="27">
        <f t="shared" si="3"/>
        <v>0</v>
      </c>
      <c r="N17" s="27">
        <f t="shared" si="4"/>
        <v>0</v>
      </c>
      <c r="O17" s="27">
        <f t="shared" si="5"/>
        <v>0</v>
      </c>
      <c r="P17" s="27">
        <f t="shared" si="6"/>
        <v>0</v>
      </c>
      <c r="Q17" s="27">
        <f>ROUND(Master!T16/30*'April-09'!I17,0)</f>
        <v>0</v>
      </c>
      <c r="R17" s="27">
        <f t="shared" si="7"/>
        <v>0</v>
      </c>
      <c r="S17" s="27">
        <f t="shared" si="8"/>
        <v>0</v>
      </c>
      <c r="T17" s="27">
        <f>+Master!AO16</f>
        <v>0</v>
      </c>
      <c r="U17" s="27">
        <f t="shared" si="9"/>
        <v>0</v>
      </c>
      <c r="V17" s="27">
        <f t="shared" si="10"/>
        <v>0</v>
      </c>
      <c r="W17" s="27"/>
      <c r="X17" s="27">
        <f t="shared" si="11"/>
        <v>0</v>
      </c>
      <c r="Y17" s="15"/>
      <c r="Z17" s="27">
        <f t="shared" si="12"/>
        <v>0</v>
      </c>
      <c r="AA17" s="27">
        <f>+'April-09'!AB17</f>
        <v>0</v>
      </c>
      <c r="AB17" s="27">
        <f t="shared" si="13"/>
        <v>0</v>
      </c>
    </row>
    <row r="18" spans="1:28" ht="19.5" customHeight="1">
      <c r="A18" s="15">
        <f t="shared" si="15"/>
        <v>13</v>
      </c>
      <c r="B18" s="26">
        <f>+Master!B17</f>
        <v>0</v>
      </c>
      <c r="C18" s="26">
        <f>+Master!C17</f>
        <v>0</v>
      </c>
      <c r="D18" s="26">
        <f>+Master!D17</f>
        <v>0</v>
      </c>
      <c r="E18" s="15"/>
      <c r="F18" s="15"/>
      <c r="G18" s="15"/>
      <c r="H18" s="15"/>
      <c r="I18" s="15">
        <f t="shared" si="14"/>
        <v>0</v>
      </c>
      <c r="J18" s="27">
        <f t="shared" si="0"/>
        <v>0</v>
      </c>
      <c r="K18" s="27">
        <f t="shared" si="1"/>
        <v>0</v>
      </c>
      <c r="L18" s="27">
        <f t="shared" si="2"/>
        <v>0</v>
      </c>
      <c r="M18" s="27">
        <f t="shared" si="3"/>
        <v>0</v>
      </c>
      <c r="N18" s="27">
        <f t="shared" si="4"/>
        <v>0</v>
      </c>
      <c r="O18" s="27">
        <f t="shared" si="5"/>
        <v>0</v>
      </c>
      <c r="P18" s="27">
        <f t="shared" si="6"/>
        <v>0</v>
      </c>
      <c r="Q18" s="27">
        <f>ROUND(Master!T17/30*'April-09'!I18,0)</f>
        <v>0</v>
      </c>
      <c r="R18" s="27">
        <f t="shared" si="7"/>
        <v>0</v>
      </c>
      <c r="S18" s="27">
        <f t="shared" si="8"/>
        <v>0</v>
      </c>
      <c r="T18" s="27">
        <f>+Master!AO17</f>
        <v>0</v>
      </c>
      <c r="U18" s="27">
        <f t="shared" si="9"/>
        <v>0</v>
      </c>
      <c r="V18" s="27">
        <f t="shared" si="10"/>
        <v>0</v>
      </c>
      <c r="W18" s="27"/>
      <c r="X18" s="27">
        <f t="shared" si="11"/>
        <v>0</v>
      </c>
      <c r="Y18" s="15"/>
      <c r="Z18" s="27">
        <f t="shared" si="12"/>
        <v>0</v>
      </c>
      <c r="AA18" s="27">
        <f>+'April-09'!AB18</f>
        <v>0</v>
      </c>
      <c r="AB18" s="27">
        <f t="shared" si="13"/>
        <v>0</v>
      </c>
    </row>
    <row r="19" spans="1:28" ht="19.5" customHeight="1">
      <c r="A19" s="15">
        <f t="shared" si="15"/>
        <v>14</v>
      </c>
      <c r="B19" s="26">
        <f>+Master!B18</f>
        <v>0</v>
      </c>
      <c r="C19" s="26">
        <f>+Master!C18</f>
        <v>0</v>
      </c>
      <c r="D19" s="26">
        <f>+Master!D18</f>
        <v>0</v>
      </c>
      <c r="E19" s="15"/>
      <c r="F19" s="15"/>
      <c r="G19" s="15"/>
      <c r="H19" s="15"/>
      <c r="I19" s="15">
        <f t="shared" si="14"/>
        <v>0</v>
      </c>
      <c r="J19" s="27">
        <f t="shared" si="0"/>
        <v>0</v>
      </c>
      <c r="K19" s="27">
        <f t="shared" si="1"/>
        <v>0</v>
      </c>
      <c r="L19" s="27">
        <f t="shared" si="2"/>
        <v>0</v>
      </c>
      <c r="M19" s="27">
        <f t="shared" si="3"/>
        <v>0</v>
      </c>
      <c r="N19" s="27">
        <f t="shared" si="4"/>
        <v>0</v>
      </c>
      <c r="O19" s="27">
        <f t="shared" si="5"/>
        <v>0</v>
      </c>
      <c r="P19" s="27">
        <f t="shared" si="6"/>
        <v>0</v>
      </c>
      <c r="Q19" s="27">
        <f>ROUND(Master!T18/30*'April-09'!I19,0)</f>
        <v>0</v>
      </c>
      <c r="R19" s="27">
        <f t="shared" si="7"/>
        <v>0</v>
      </c>
      <c r="S19" s="27">
        <f t="shared" si="8"/>
        <v>0</v>
      </c>
      <c r="T19" s="27">
        <f>+Master!AO18</f>
        <v>0</v>
      </c>
      <c r="U19" s="27">
        <f t="shared" si="9"/>
        <v>0</v>
      </c>
      <c r="V19" s="27">
        <f t="shared" si="10"/>
        <v>0</v>
      </c>
      <c r="W19" s="27"/>
      <c r="X19" s="27">
        <f t="shared" si="11"/>
        <v>0</v>
      </c>
      <c r="Y19" s="15"/>
      <c r="Z19" s="27">
        <f t="shared" si="12"/>
        <v>0</v>
      </c>
      <c r="AA19" s="27">
        <f>+'April-09'!AB19</f>
        <v>0</v>
      </c>
      <c r="AB19" s="27">
        <f t="shared" si="13"/>
        <v>0</v>
      </c>
    </row>
    <row r="20" spans="1:28" ht="19.5" customHeight="1">
      <c r="A20" s="15">
        <f t="shared" si="15"/>
        <v>15</v>
      </c>
      <c r="B20" s="26">
        <f>+Master!B19</f>
        <v>0</v>
      </c>
      <c r="C20" s="26">
        <f>+Master!C19</f>
        <v>0</v>
      </c>
      <c r="D20" s="26">
        <f>+Master!D19</f>
        <v>0</v>
      </c>
      <c r="E20" s="15"/>
      <c r="F20" s="15"/>
      <c r="G20" s="15"/>
      <c r="H20" s="15"/>
      <c r="I20" s="15">
        <f t="shared" si="14"/>
        <v>0</v>
      </c>
      <c r="J20" s="27">
        <f t="shared" si="0"/>
        <v>0</v>
      </c>
      <c r="K20" s="27">
        <f t="shared" si="1"/>
        <v>0</v>
      </c>
      <c r="L20" s="27">
        <f t="shared" si="2"/>
        <v>0</v>
      </c>
      <c r="M20" s="27">
        <f t="shared" si="3"/>
        <v>0</v>
      </c>
      <c r="N20" s="27">
        <f t="shared" si="4"/>
        <v>0</v>
      </c>
      <c r="O20" s="27">
        <f t="shared" si="5"/>
        <v>0</v>
      </c>
      <c r="P20" s="27">
        <f t="shared" si="6"/>
        <v>0</v>
      </c>
      <c r="Q20" s="27">
        <f>ROUND(Master!T19/30*'April-09'!I20,0)</f>
        <v>0</v>
      </c>
      <c r="R20" s="27">
        <f t="shared" si="7"/>
        <v>0</v>
      </c>
      <c r="S20" s="27">
        <f t="shared" si="8"/>
        <v>0</v>
      </c>
      <c r="T20" s="27">
        <f>+Master!AO19</f>
        <v>0</v>
      </c>
      <c r="U20" s="27">
        <f t="shared" si="9"/>
        <v>0</v>
      </c>
      <c r="V20" s="27">
        <f t="shared" si="10"/>
        <v>0</v>
      </c>
      <c r="W20" s="27"/>
      <c r="X20" s="27">
        <f t="shared" si="11"/>
        <v>0</v>
      </c>
      <c r="Y20" s="15"/>
      <c r="Z20" s="27">
        <f t="shared" si="12"/>
        <v>0</v>
      </c>
      <c r="AA20" s="27">
        <f>+'April-09'!AB20</f>
        <v>0</v>
      </c>
      <c r="AB20" s="27">
        <f t="shared" si="13"/>
        <v>0</v>
      </c>
    </row>
    <row r="21" spans="1:28" ht="19.5" customHeight="1">
      <c r="A21" s="15">
        <f t="shared" si="15"/>
        <v>16</v>
      </c>
      <c r="B21" s="26">
        <f>+Master!B20</f>
        <v>0</v>
      </c>
      <c r="C21" s="26">
        <f>+Master!C20</f>
        <v>0</v>
      </c>
      <c r="D21" s="26">
        <f>+Master!D20</f>
        <v>0</v>
      </c>
      <c r="E21" s="15"/>
      <c r="F21" s="15"/>
      <c r="G21" s="15"/>
      <c r="H21" s="15"/>
      <c r="I21" s="15">
        <f t="shared" si="14"/>
        <v>0</v>
      </c>
      <c r="J21" s="27">
        <f aca="true" t="shared" si="16" ref="J21:J31">ROUND(Q21*25%,0)</f>
        <v>0</v>
      </c>
      <c r="K21" s="27">
        <f aca="true" t="shared" si="17" ref="K21:K31">ROUND(Q21*20%,0)</f>
        <v>0</v>
      </c>
      <c r="L21" s="27">
        <f aca="true" t="shared" si="18" ref="L21:L31">ROUND(Q21*2%,0)</f>
        <v>0</v>
      </c>
      <c r="M21" s="27">
        <f aca="true" t="shared" si="19" ref="M21:M31">ROUND(Q21*2%,0)</f>
        <v>0</v>
      </c>
      <c r="N21" s="27">
        <f aca="true" t="shared" si="20" ref="N21:N31">ROUND(Q21*6%,0)</f>
        <v>0</v>
      </c>
      <c r="O21" s="27">
        <f aca="true" t="shared" si="21" ref="O21:O31">ROUND(Q21*35%,0)</f>
        <v>0</v>
      </c>
      <c r="P21" s="27">
        <f aca="true" t="shared" si="22" ref="P21:P31">ROUND(Q21*10%,0)</f>
        <v>0</v>
      </c>
      <c r="Q21" s="27">
        <f>ROUND(Master!T20/30*'May-09'!E21,0)</f>
        <v>0</v>
      </c>
      <c r="R21" s="27">
        <f aca="true" t="shared" si="23" ref="R21:R31">IF(Q21&lt;=2500,0,IF(Q21&lt;=3500,60,IF(Q21&lt;=5000,120,IF(Q21&lt;=10000,175,200))))</f>
        <v>0</v>
      </c>
      <c r="S21" s="27">
        <f t="shared" si="8"/>
        <v>0</v>
      </c>
      <c r="T21" s="27">
        <f>+Master!AO20</f>
        <v>0</v>
      </c>
      <c r="U21" s="27">
        <f t="shared" si="9"/>
        <v>0</v>
      </c>
      <c r="V21" s="27">
        <f t="shared" si="10"/>
        <v>0</v>
      </c>
      <c r="W21" s="27"/>
      <c r="X21" s="27">
        <f aca="true" t="shared" si="24" ref="X21:X31">+V21-W21</f>
        <v>0</v>
      </c>
      <c r="Y21" s="15"/>
      <c r="Z21" s="27">
        <f aca="true" t="shared" si="25" ref="Z21:Z31">+X21-Y21</f>
        <v>0</v>
      </c>
      <c r="AA21" s="27">
        <f>+'April-09'!AB21</f>
        <v>0</v>
      </c>
      <c r="AB21" s="27">
        <f aca="true" t="shared" si="26" ref="AB21:AB31">+Z21+AA21</f>
        <v>0</v>
      </c>
    </row>
    <row r="22" spans="1:28" ht="19.5" customHeight="1">
      <c r="A22" s="15">
        <f t="shared" si="15"/>
        <v>17</v>
      </c>
      <c r="B22" s="26">
        <f>+Master!B21</f>
        <v>0</v>
      </c>
      <c r="C22" s="26">
        <f>+Master!C21</f>
        <v>0</v>
      </c>
      <c r="D22" s="26">
        <f>+Master!D21</f>
        <v>0</v>
      </c>
      <c r="E22" s="15"/>
      <c r="F22" s="15"/>
      <c r="G22" s="15"/>
      <c r="H22" s="15"/>
      <c r="I22" s="15">
        <f t="shared" si="14"/>
        <v>0</v>
      </c>
      <c r="J22" s="27">
        <f t="shared" si="16"/>
        <v>0</v>
      </c>
      <c r="K22" s="27">
        <f t="shared" si="17"/>
        <v>0</v>
      </c>
      <c r="L22" s="27">
        <f t="shared" si="18"/>
        <v>0</v>
      </c>
      <c r="M22" s="27">
        <f t="shared" si="19"/>
        <v>0</v>
      </c>
      <c r="N22" s="27">
        <f t="shared" si="20"/>
        <v>0</v>
      </c>
      <c r="O22" s="27">
        <f t="shared" si="21"/>
        <v>0</v>
      </c>
      <c r="P22" s="27">
        <f t="shared" si="22"/>
        <v>0</v>
      </c>
      <c r="Q22" s="27">
        <f>ROUND(Master!T21/30*'April-09'!I22,0)</f>
        <v>0</v>
      </c>
      <c r="R22" s="27">
        <f t="shared" si="23"/>
        <v>0</v>
      </c>
      <c r="S22" s="27">
        <f t="shared" si="8"/>
        <v>0</v>
      </c>
      <c r="T22" s="27">
        <f>+Master!AO21</f>
        <v>0</v>
      </c>
      <c r="U22" s="27">
        <f t="shared" si="9"/>
        <v>0</v>
      </c>
      <c r="V22" s="27">
        <f t="shared" si="10"/>
        <v>0</v>
      </c>
      <c r="W22" s="27"/>
      <c r="X22" s="27">
        <f t="shared" si="24"/>
        <v>0</v>
      </c>
      <c r="Y22" s="15"/>
      <c r="Z22" s="27">
        <f t="shared" si="25"/>
        <v>0</v>
      </c>
      <c r="AA22" s="27">
        <f>+'April-09'!AB22</f>
        <v>0</v>
      </c>
      <c r="AB22" s="27">
        <f t="shared" si="26"/>
        <v>0</v>
      </c>
    </row>
    <row r="23" spans="1:28" ht="19.5" customHeight="1">
      <c r="A23" s="15">
        <f t="shared" si="15"/>
        <v>18</v>
      </c>
      <c r="B23" s="26">
        <f>+Master!B22</f>
        <v>0</v>
      </c>
      <c r="C23" s="26">
        <f>+Master!C22</f>
        <v>0</v>
      </c>
      <c r="D23" s="26">
        <f>+Master!D22</f>
        <v>0</v>
      </c>
      <c r="E23" s="15"/>
      <c r="F23" s="15"/>
      <c r="G23" s="15"/>
      <c r="H23" s="15"/>
      <c r="I23" s="15">
        <f t="shared" si="14"/>
        <v>0</v>
      </c>
      <c r="J23" s="27">
        <f t="shared" si="16"/>
        <v>0</v>
      </c>
      <c r="K23" s="27">
        <f t="shared" si="17"/>
        <v>0</v>
      </c>
      <c r="L23" s="27">
        <f t="shared" si="18"/>
        <v>0</v>
      </c>
      <c r="M23" s="27">
        <f t="shared" si="19"/>
        <v>0</v>
      </c>
      <c r="N23" s="27">
        <f t="shared" si="20"/>
        <v>0</v>
      </c>
      <c r="O23" s="27">
        <f t="shared" si="21"/>
        <v>0</v>
      </c>
      <c r="P23" s="27">
        <f t="shared" si="22"/>
        <v>0</v>
      </c>
      <c r="Q23" s="27">
        <f>ROUND(Master!T22/30*'April-09'!I23,0)</f>
        <v>0</v>
      </c>
      <c r="R23" s="27">
        <f t="shared" si="23"/>
        <v>0</v>
      </c>
      <c r="S23" s="27">
        <f t="shared" si="8"/>
        <v>0</v>
      </c>
      <c r="T23" s="27">
        <f>+Master!AO22</f>
        <v>0</v>
      </c>
      <c r="U23" s="27">
        <f t="shared" si="9"/>
        <v>0</v>
      </c>
      <c r="V23" s="27">
        <f t="shared" si="10"/>
        <v>0</v>
      </c>
      <c r="W23" s="27"/>
      <c r="X23" s="27">
        <f t="shared" si="24"/>
        <v>0</v>
      </c>
      <c r="Y23" s="15"/>
      <c r="Z23" s="27">
        <f t="shared" si="25"/>
        <v>0</v>
      </c>
      <c r="AA23" s="27">
        <f>+'April-09'!AB23</f>
        <v>0</v>
      </c>
      <c r="AB23" s="27">
        <f t="shared" si="26"/>
        <v>0</v>
      </c>
    </row>
    <row r="24" spans="1:28" ht="19.5" customHeight="1">
      <c r="A24" s="15">
        <f t="shared" si="15"/>
        <v>19</v>
      </c>
      <c r="B24" s="26">
        <f>+Master!B23</f>
        <v>0</v>
      </c>
      <c r="C24" s="26">
        <f>+Master!C23</f>
        <v>0</v>
      </c>
      <c r="D24" s="26">
        <f>+Master!D23</f>
        <v>0</v>
      </c>
      <c r="E24" s="15"/>
      <c r="F24" s="15"/>
      <c r="G24" s="15"/>
      <c r="H24" s="15"/>
      <c r="I24" s="15">
        <f t="shared" si="14"/>
        <v>0</v>
      </c>
      <c r="J24" s="27">
        <f t="shared" si="16"/>
        <v>0</v>
      </c>
      <c r="K24" s="27">
        <f t="shared" si="17"/>
        <v>0</v>
      </c>
      <c r="L24" s="27">
        <f t="shared" si="18"/>
        <v>0</v>
      </c>
      <c r="M24" s="27">
        <f t="shared" si="19"/>
        <v>0</v>
      </c>
      <c r="N24" s="27">
        <f t="shared" si="20"/>
        <v>0</v>
      </c>
      <c r="O24" s="27">
        <f t="shared" si="21"/>
        <v>0</v>
      </c>
      <c r="P24" s="27">
        <f t="shared" si="22"/>
        <v>0</v>
      </c>
      <c r="Q24" s="27">
        <f>ROUND(Master!T23/30*'April-09'!I24,0)</f>
        <v>0</v>
      </c>
      <c r="R24" s="27">
        <f t="shared" si="23"/>
        <v>0</v>
      </c>
      <c r="S24" s="27">
        <f t="shared" si="8"/>
        <v>0</v>
      </c>
      <c r="T24" s="27">
        <f>+Master!AO23</f>
        <v>0</v>
      </c>
      <c r="U24" s="27">
        <f t="shared" si="9"/>
        <v>0</v>
      </c>
      <c r="V24" s="27">
        <f t="shared" si="10"/>
        <v>0</v>
      </c>
      <c r="W24" s="27"/>
      <c r="X24" s="27">
        <f t="shared" si="24"/>
        <v>0</v>
      </c>
      <c r="Y24" s="15"/>
      <c r="Z24" s="27">
        <f t="shared" si="25"/>
        <v>0</v>
      </c>
      <c r="AA24" s="27">
        <f>+'April-09'!AB24</f>
        <v>0</v>
      </c>
      <c r="AB24" s="27">
        <f t="shared" si="26"/>
        <v>0</v>
      </c>
    </row>
    <row r="25" spans="1:28" ht="19.5" customHeight="1">
      <c r="A25" s="15">
        <f t="shared" si="15"/>
        <v>20</v>
      </c>
      <c r="B25" s="26">
        <f>+Master!B24</f>
        <v>0</v>
      </c>
      <c r="C25" s="26">
        <f>+Master!C24</f>
        <v>0</v>
      </c>
      <c r="D25" s="26">
        <f>+Master!D24</f>
        <v>0</v>
      </c>
      <c r="E25" s="15"/>
      <c r="F25" s="15"/>
      <c r="G25" s="15"/>
      <c r="H25" s="15"/>
      <c r="I25" s="15">
        <f t="shared" si="14"/>
        <v>0</v>
      </c>
      <c r="J25" s="27">
        <f t="shared" si="16"/>
        <v>0</v>
      </c>
      <c r="K25" s="27">
        <f t="shared" si="17"/>
        <v>0</v>
      </c>
      <c r="L25" s="27">
        <f t="shared" si="18"/>
        <v>0</v>
      </c>
      <c r="M25" s="27">
        <f t="shared" si="19"/>
        <v>0</v>
      </c>
      <c r="N25" s="27">
        <f t="shared" si="20"/>
        <v>0</v>
      </c>
      <c r="O25" s="27">
        <f t="shared" si="21"/>
        <v>0</v>
      </c>
      <c r="P25" s="27">
        <f t="shared" si="22"/>
        <v>0</v>
      </c>
      <c r="Q25" s="27">
        <f>ROUND(Master!T24/30*'April-09'!I25,0)</f>
        <v>0</v>
      </c>
      <c r="R25" s="27">
        <f t="shared" si="23"/>
        <v>0</v>
      </c>
      <c r="S25" s="27">
        <f t="shared" si="8"/>
        <v>0</v>
      </c>
      <c r="T25" s="27">
        <f>+Master!AO24</f>
        <v>0</v>
      </c>
      <c r="U25" s="27">
        <f t="shared" si="9"/>
        <v>0</v>
      </c>
      <c r="V25" s="27">
        <f t="shared" si="10"/>
        <v>0</v>
      </c>
      <c r="W25" s="27"/>
      <c r="X25" s="27">
        <f t="shared" si="24"/>
        <v>0</v>
      </c>
      <c r="Y25" s="15"/>
      <c r="Z25" s="27">
        <f t="shared" si="25"/>
        <v>0</v>
      </c>
      <c r="AA25" s="27">
        <f>+'April-09'!AB25</f>
        <v>0</v>
      </c>
      <c r="AB25" s="27">
        <f t="shared" si="26"/>
        <v>0</v>
      </c>
    </row>
    <row r="26" spans="1:28" ht="19.5" customHeight="1">
      <c r="A26" s="15">
        <f t="shared" si="15"/>
        <v>21</v>
      </c>
      <c r="B26" s="26">
        <f>+Master!B25</f>
        <v>0</v>
      </c>
      <c r="C26" s="26">
        <f>+Master!C25</f>
        <v>0</v>
      </c>
      <c r="D26" s="26">
        <f>+Master!D25</f>
        <v>0</v>
      </c>
      <c r="E26" s="15"/>
      <c r="F26" s="15"/>
      <c r="G26" s="15"/>
      <c r="H26" s="15"/>
      <c r="I26" s="15">
        <f t="shared" si="14"/>
        <v>0</v>
      </c>
      <c r="J26" s="27">
        <f>ROUND(Q26*25%,0)</f>
        <v>0</v>
      </c>
      <c r="K26" s="27">
        <f>ROUND(Q26*20%,0)</f>
        <v>0</v>
      </c>
      <c r="L26" s="27">
        <f>ROUND(Q26*2%,0)</f>
        <v>0</v>
      </c>
      <c r="M26" s="27">
        <f>ROUND(Q26*2%,0)</f>
        <v>0</v>
      </c>
      <c r="N26" s="27">
        <f>ROUND(Q26*6%,0)</f>
        <v>0</v>
      </c>
      <c r="O26" s="27">
        <f>ROUND(Q26*35%,0)</f>
        <v>0</v>
      </c>
      <c r="P26" s="27">
        <f>ROUND(Q26*10%,0)</f>
        <v>0</v>
      </c>
      <c r="Q26" s="27">
        <f>ROUND(Master!T25/30*'May-09'!E26,0)</f>
        <v>0</v>
      </c>
      <c r="R26" s="27">
        <f t="shared" si="23"/>
        <v>0</v>
      </c>
      <c r="S26" s="27">
        <f t="shared" si="8"/>
        <v>0</v>
      </c>
      <c r="T26" s="27">
        <f>+Master!AO25</f>
        <v>0</v>
      </c>
      <c r="U26" s="27">
        <f t="shared" si="9"/>
        <v>0</v>
      </c>
      <c r="V26" s="27">
        <f t="shared" si="10"/>
        <v>0</v>
      </c>
      <c r="W26" s="27"/>
      <c r="X26" s="27">
        <f>+V26-W26</f>
        <v>0</v>
      </c>
      <c r="Y26" s="15"/>
      <c r="Z26" s="27">
        <f>+X26-Y26</f>
        <v>0</v>
      </c>
      <c r="AA26" s="27">
        <f>+'April-09'!AB26</f>
        <v>0</v>
      </c>
      <c r="AB26" s="27">
        <f>+Z26+AA26</f>
        <v>0</v>
      </c>
    </row>
    <row r="27" spans="1:28" ht="19.5" customHeight="1">
      <c r="A27" s="15">
        <f t="shared" si="15"/>
        <v>22</v>
      </c>
      <c r="B27" s="26">
        <f>+Master!B26</f>
        <v>0</v>
      </c>
      <c r="C27" s="26">
        <f>+Master!C26</f>
        <v>0</v>
      </c>
      <c r="D27" s="26">
        <f>+Master!D26</f>
        <v>0</v>
      </c>
      <c r="E27" s="15"/>
      <c r="F27" s="15"/>
      <c r="G27" s="15"/>
      <c r="H27" s="15"/>
      <c r="I27" s="15">
        <f t="shared" si="14"/>
        <v>0</v>
      </c>
      <c r="J27" s="27">
        <f t="shared" si="16"/>
        <v>0</v>
      </c>
      <c r="K27" s="27">
        <f t="shared" si="17"/>
        <v>0</v>
      </c>
      <c r="L27" s="27">
        <f t="shared" si="18"/>
        <v>0</v>
      </c>
      <c r="M27" s="27">
        <f t="shared" si="19"/>
        <v>0</v>
      </c>
      <c r="N27" s="27">
        <f t="shared" si="20"/>
        <v>0</v>
      </c>
      <c r="O27" s="27">
        <f t="shared" si="21"/>
        <v>0</v>
      </c>
      <c r="P27" s="27">
        <f t="shared" si="22"/>
        <v>0</v>
      </c>
      <c r="Q27" s="27">
        <f>ROUND(Master!T26/30*'April-09'!I27,0)</f>
        <v>0</v>
      </c>
      <c r="R27" s="27">
        <f t="shared" si="23"/>
        <v>0</v>
      </c>
      <c r="S27" s="27">
        <f t="shared" si="8"/>
        <v>0</v>
      </c>
      <c r="T27" s="27">
        <f>+Master!AO26</f>
        <v>0</v>
      </c>
      <c r="U27" s="27">
        <f t="shared" si="9"/>
        <v>0</v>
      </c>
      <c r="V27" s="27">
        <f t="shared" si="10"/>
        <v>0</v>
      </c>
      <c r="W27" s="27"/>
      <c r="X27" s="27">
        <f t="shared" si="24"/>
        <v>0</v>
      </c>
      <c r="Y27" s="15"/>
      <c r="Z27" s="27">
        <f t="shared" si="25"/>
        <v>0</v>
      </c>
      <c r="AA27" s="27">
        <f>+'April-09'!AB27</f>
        <v>0</v>
      </c>
      <c r="AB27" s="27">
        <f t="shared" si="26"/>
        <v>0</v>
      </c>
    </row>
    <row r="28" spans="1:28" ht="19.5" customHeight="1">
      <c r="A28" s="15">
        <f t="shared" si="15"/>
        <v>23</v>
      </c>
      <c r="B28" s="26">
        <f>+Master!B27</f>
        <v>0</v>
      </c>
      <c r="C28" s="26">
        <f>+Master!C27</f>
        <v>0</v>
      </c>
      <c r="D28" s="26">
        <f>+Master!D27</f>
        <v>0</v>
      </c>
      <c r="E28" s="15"/>
      <c r="F28" s="15"/>
      <c r="G28" s="15"/>
      <c r="H28" s="15"/>
      <c r="I28" s="15">
        <f t="shared" si="14"/>
        <v>0</v>
      </c>
      <c r="J28" s="27">
        <f>ROUND(Q28*25%,0)</f>
        <v>0</v>
      </c>
      <c r="K28" s="27">
        <f>ROUND(Q28*20%,0)</f>
        <v>0</v>
      </c>
      <c r="L28" s="27">
        <f>ROUND(Q28*2%,0)</f>
        <v>0</v>
      </c>
      <c r="M28" s="27">
        <f>ROUND(Q28*2%,0)</f>
        <v>0</v>
      </c>
      <c r="N28" s="27">
        <f>ROUND(Q28*6%,0)</f>
        <v>0</v>
      </c>
      <c r="O28" s="27">
        <f>ROUND(Q28*35%,0)</f>
        <v>0</v>
      </c>
      <c r="P28" s="27">
        <f>ROUND(Q28*10%,0)</f>
        <v>0</v>
      </c>
      <c r="Q28" s="27">
        <f>ROUND(Master!T27/30*'April-09'!I28,0)</f>
        <v>0</v>
      </c>
      <c r="R28" s="27">
        <f t="shared" si="23"/>
        <v>0</v>
      </c>
      <c r="S28" s="27">
        <f t="shared" si="8"/>
        <v>0</v>
      </c>
      <c r="T28" s="27">
        <f>+Master!AO27</f>
        <v>0</v>
      </c>
      <c r="U28" s="27">
        <f t="shared" si="9"/>
        <v>0</v>
      </c>
      <c r="V28" s="27">
        <f t="shared" si="10"/>
        <v>0</v>
      </c>
      <c r="W28" s="27"/>
      <c r="X28" s="27">
        <f>+V28-W28</f>
        <v>0</v>
      </c>
      <c r="Y28" s="15"/>
      <c r="Z28" s="27">
        <f>+X28-Y28</f>
        <v>0</v>
      </c>
      <c r="AA28" s="27">
        <f>+'April-09'!AB28</f>
        <v>0</v>
      </c>
      <c r="AB28" s="27">
        <f>+Z28+AA28</f>
        <v>0</v>
      </c>
    </row>
    <row r="29" spans="1:28" ht="19.5" customHeight="1">
      <c r="A29" s="15">
        <f t="shared" si="15"/>
        <v>24</v>
      </c>
      <c r="B29" s="26">
        <f>+Master!B28</f>
        <v>0</v>
      </c>
      <c r="C29" s="26">
        <f>+Master!C28</f>
        <v>0</v>
      </c>
      <c r="D29" s="26">
        <f>+Master!D28</f>
        <v>0</v>
      </c>
      <c r="E29" s="15"/>
      <c r="F29" s="15"/>
      <c r="G29" s="15"/>
      <c r="H29" s="15"/>
      <c r="I29" s="15">
        <f t="shared" si="14"/>
        <v>0</v>
      </c>
      <c r="J29" s="27">
        <f t="shared" si="16"/>
        <v>0</v>
      </c>
      <c r="K29" s="27">
        <f t="shared" si="17"/>
        <v>0</v>
      </c>
      <c r="L29" s="27">
        <f t="shared" si="18"/>
        <v>0</v>
      </c>
      <c r="M29" s="27">
        <f t="shared" si="19"/>
        <v>0</v>
      </c>
      <c r="N29" s="27">
        <f t="shared" si="20"/>
        <v>0</v>
      </c>
      <c r="O29" s="27">
        <f t="shared" si="21"/>
        <v>0</v>
      </c>
      <c r="P29" s="27">
        <f t="shared" si="22"/>
        <v>0</v>
      </c>
      <c r="Q29" s="27">
        <f>ROUND(Master!T28/30*'April-09'!I29,0)</f>
        <v>0</v>
      </c>
      <c r="R29" s="27">
        <f t="shared" si="23"/>
        <v>0</v>
      </c>
      <c r="S29" s="27">
        <f t="shared" si="8"/>
        <v>0</v>
      </c>
      <c r="T29" s="27">
        <f>+Master!AO28</f>
        <v>0</v>
      </c>
      <c r="U29" s="27">
        <f t="shared" si="9"/>
        <v>0</v>
      </c>
      <c r="V29" s="27">
        <f t="shared" si="10"/>
        <v>0</v>
      </c>
      <c r="W29" s="27"/>
      <c r="X29" s="27">
        <f t="shared" si="24"/>
        <v>0</v>
      </c>
      <c r="Y29" s="15"/>
      <c r="Z29" s="27">
        <f t="shared" si="25"/>
        <v>0</v>
      </c>
      <c r="AA29" s="27">
        <f>+'April-09'!AB29</f>
        <v>0</v>
      </c>
      <c r="AB29" s="27">
        <f t="shared" si="26"/>
        <v>0</v>
      </c>
    </row>
    <row r="30" spans="1:28" ht="19.5" customHeight="1">
      <c r="A30" s="15">
        <f t="shared" si="15"/>
        <v>25</v>
      </c>
      <c r="B30" s="26">
        <f>+Master!B29</f>
        <v>0</v>
      </c>
      <c r="C30" s="26">
        <f>+Master!C29</f>
        <v>0</v>
      </c>
      <c r="D30" s="26">
        <f>+Master!D29</f>
        <v>0</v>
      </c>
      <c r="E30" s="15"/>
      <c r="F30" s="15"/>
      <c r="G30" s="15"/>
      <c r="H30" s="15"/>
      <c r="I30" s="15">
        <f t="shared" si="14"/>
        <v>0</v>
      </c>
      <c r="J30" s="27">
        <f t="shared" si="16"/>
        <v>0</v>
      </c>
      <c r="K30" s="27">
        <f t="shared" si="17"/>
        <v>0</v>
      </c>
      <c r="L30" s="27">
        <f t="shared" si="18"/>
        <v>0</v>
      </c>
      <c r="M30" s="27">
        <f t="shared" si="19"/>
        <v>0</v>
      </c>
      <c r="N30" s="27">
        <f t="shared" si="20"/>
        <v>0</v>
      </c>
      <c r="O30" s="27">
        <f t="shared" si="21"/>
        <v>0</v>
      </c>
      <c r="P30" s="27">
        <f t="shared" si="22"/>
        <v>0</v>
      </c>
      <c r="Q30" s="27">
        <f>ROUND(Master!T29/30*'May-09'!E30,0)</f>
        <v>0</v>
      </c>
      <c r="R30" s="27">
        <f t="shared" si="23"/>
        <v>0</v>
      </c>
      <c r="S30" s="27">
        <f t="shared" si="8"/>
        <v>0</v>
      </c>
      <c r="T30" s="27">
        <f>+Master!AO29</f>
        <v>0</v>
      </c>
      <c r="U30" s="27">
        <f t="shared" si="9"/>
        <v>0</v>
      </c>
      <c r="V30" s="27">
        <f t="shared" si="10"/>
        <v>0</v>
      </c>
      <c r="W30" s="27"/>
      <c r="X30" s="27">
        <f t="shared" si="24"/>
        <v>0</v>
      </c>
      <c r="Y30" s="15"/>
      <c r="Z30" s="27">
        <f t="shared" si="25"/>
        <v>0</v>
      </c>
      <c r="AA30" s="27">
        <f>+'April-09'!AB30</f>
        <v>0</v>
      </c>
      <c r="AB30" s="27">
        <f t="shared" si="26"/>
        <v>0</v>
      </c>
    </row>
    <row r="31" spans="1:28" ht="19.5" customHeight="1">
      <c r="A31" s="15">
        <f t="shared" si="15"/>
        <v>26</v>
      </c>
      <c r="B31" s="26">
        <f>+Master!B30</f>
        <v>0</v>
      </c>
      <c r="C31" s="26">
        <f>+Master!C30</f>
        <v>0</v>
      </c>
      <c r="D31" s="26">
        <f>+Master!D30</f>
        <v>0</v>
      </c>
      <c r="E31" s="15"/>
      <c r="F31" s="15"/>
      <c r="G31" s="15"/>
      <c r="H31" s="15"/>
      <c r="I31" s="15">
        <f t="shared" si="14"/>
        <v>0</v>
      </c>
      <c r="J31" s="27">
        <f t="shared" si="16"/>
        <v>0</v>
      </c>
      <c r="K31" s="27">
        <f t="shared" si="17"/>
        <v>0</v>
      </c>
      <c r="L31" s="27">
        <f t="shared" si="18"/>
        <v>0</v>
      </c>
      <c r="M31" s="27">
        <f t="shared" si="19"/>
        <v>0</v>
      </c>
      <c r="N31" s="27">
        <f t="shared" si="20"/>
        <v>0</v>
      </c>
      <c r="O31" s="27">
        <f t="shared" si="21"/>
        <v>0</v>
      </c>
      <c r="P31" s="27">
        <f t="shared" si="22"/>
        <v>0</v>
      </c>
      <c r="Q31" s="27">
        <f>ROUND(Master!T30/30*'April-09'!I31,0)</f>
        <v>0</v>
      </c>
      <c r="R31" s="27">
        <f t="shared" si="23"/>
        <v>0</v>
      </c>
      <c r="S31" s="27">
        <f t="shared" si="8"/>
        <v>0</v>
      </c>
      <c r="T31" s="27">
        <f>+Master!AO30</f>
        <v>0</v>
      </c>
      <c r="U31" s="27">
        <f t="shared" si="9"/>
        <v>0</v>
      </c>
      <c r="V31" s="27">
        <f t="shared" si="10"/>
        <v>0</v>
      </c>
      <c r="W31" s="27"/>
      <c r="X31" s="27">
        <f t="shared" si="24"/>
        <v>0</v>
      </c>
      <c r="Y31" s="15"/>
      <c r="Z31" s="27">
        <f t="shared" si="25"/>
        <v>0</v>
      </c>
      <c r="AA31" s="27">
        <f>+'April-09'!AB31</f>
        <v>0</v>
      </c>
      <c r="AB31" s="27">
        <f t="shared" si="26"/>
        <v>0</v>
      </c>
    </row>
    <row r="32" spans="17:28" ht="19.5" customHeight="1">
      <c r="Q32" s="28">
        <f aca="true" t="shared" si="27" ref="Q32:AB32">SUM(Q6:Q31)</f>
        <v>0</v>
      </c>
      <c r="R32" s="28">
        <f t="shared" si="27"/>
        <v>0</v>
      </c>
      <c r="S32" s="28">
        <f t="shared" si="27"/>
        <v>0</v>
      </c>
      <c r="T32" s="28">
        <f t="shared" si="27"/>
        <v>0</v>
      </c>
      <c r="U32" s="28">
        <f t="shared" si="27"/>
        <v>0</v>
      </c>
      <c r="V32" s="28">
        <f t="shared" si="27"/>
        <v>0</v>
      </c>
      <c r="W32" s="28">
        <f t="shared" si="27"/>
        <v>0</v>
      </c>
      <c r="X32" s="28">
        <f t="shared" si="27"/>
        <v>0</v>
      </c>
      <c r="Y32" s="28">
        <f t="shared" si="27"/>
        <v>0</v>
      </c>
      <c r="Z32" s="28">
        <f t="shared" si="27"/>
        <v>0</v>
      </c>
      <c r="AA32" s="28">
        <f t="shared" si="27"/>
        <v>0</v>
      </c>
      <c r="AB32" s="28">
        <f t="shared" si="27"/>
        <v>0</v>
      </c>
    </row>
  </sheetData>
  <sheetProtection/>
  <protectedRanges>
    <protectedRange password="F5F8" sqref="Z4:AB32 A4:D31 J4:X32" name="Range1"/>
  </protectedRanges>
  <mergeCells count="1">
    <mergeCell ref="F4:H4"/>
  </mergeCells>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4:AB32"/>
  <sheetViews>
    <sheetView zoomScalePageLayoutView="0" workbookViewId="0" topLeftCell="A1">
      <pane xSplit="5" ySplit="4" topLeftCell="G5" activePane="bottomRight" state="frozen"/>
      <selection pane="topLeft" activeCell="I13" sqref="I13"/>
      <selection pane="topRight" activeCell="I13" sqref="I13"/>
      <selection pane="bottomLeft" activeCell="I13" sqref="I13"/>
      <selection pane="bottomRight" activeCell="Q9" sqref="Q9"/>
    </sheetView>
  </sheetViews>
  <sheetFormatPr defaultColWidth="9.140625" defaultRowHeight="19.5" customHeight="1"/>
  <cols>
    <col min="1" max="1" width="5.57421875" style="29" bestFit="1" customWidth="1"/>
    <col min="2" max="2" width="30.28125" style="29" bestFit="1" customWidth="1"/>
    <col min="3" max="3" width="12.57421875" style="29" bestFit="1" customWidth="1"/>
    <col min="4" max="4" width="15.421875" style="29" bestFit="1" customWidth="1"/>
    <col min="5" max="5" width="8.7109375" style="29" bestFit="1" customWidth="1"/>
    <col min="6" max="9" width="8.7109375" style="29" customWidth="1"/>
    <col min="10" max="10" width="7.00390625" style="29" bestFit="1" customWidth="1"/>
    <col min="11" max="11" width="6.7109375" style="29" bestFit="1" customWidth="1"/>
    <col min="12" max="12" width="8.28125" style="29" bestFit="1" customWidth="1"/>
    <col min="13" max="13" width="8.421875" style="29" bestFit="1" customWidth="1"/>
    <col min="14" max="14" width="7.00390625" style="29" bestFit="1" customWidth="1"/>
    <col min="15" max="16" width="9.8515625" style="29" bestFit="1" customWidth="1"/>
    <col min="17" max="17" width="7.7109375" style="29" bestFit="1" customWidth="1"/>
    <col min="18" max="18" width="6.421875" style="29" bestFit="1" customWidth="1"/>
    <col min="19" max="19" width="7.8515625" style="29" bestFit="1" customWidth="1"/>
    <col min="20" max="20" width="8.8515625" style="29" bestFit="1" customWidth="1"/>
    <col min="21" max="21" width="8.421875" style="29" bestFit="1" customWidth="1"/>
    <col min="22" max="22" width="8.57421875" style="29" bestFit="1" customWidth="1"/>
    <col min="23" max="23" width="9.00390625" style="29" bestFit="1" customWidth="1"/>
    <col min="24" max="24" width="8.57421875" style="29" bestFit="1" customWidth="1"/>
    <col min="25" max="25" width="6.421875" style="29" bestFit="1" customWidth="1"/>
    <col min="26" max="27" width="8.57421875" style="29" bestFit="1" customWidth="1"/>
    <col min="28" max="28" width="11.7109375" style="29" bestFit="1" customWidth="1"/>
    <col min="29" max="16384" width="9.140625" style="29" customWidth="1"/>
  </cols>
  <sheetData>
    <row r="4" spans="1:28" ht="45">
      <c r="A4" s="23" t="s">
        <v>16</v>
      </c>
      <c r="B4" s="23" t="s">
        <v>4</v>
      </c>
      <c r="C4" s="23" t="s">
        <v>5</v>
      </c>
      <c r="D4" s="23" t="s">
        <v>41</v>
      </c>
      <c r="E4" s="23" t="s">
        <v>6</v>
      </c>
      <c r="F4" s="68" t="s">
        <v>48</v>
      </c>
      <c r="G4" s="69"/>
      <c r="H4" s="70"/>
      <c r="I4" s="23" t="s">
        <v>49</v>
      </c>
      <c r="J4" s="23" t="s">
        <v>3</v>
      </c>
      <c r="K4" s="23" t="s">
        <v>10</v>
      </c>
      <c r="L4" s="23" t="s">
        <v>1</v>
      </c>
      <c r="M4" s="23" t="s">
        <v>13</v>
      </c>
      <c r="N4" s="23" t="s">
        <v>14</v>
      </c>
      <c r="O4" s="23" t="s">
        <v>33</v>
      </c>
      <c r="P4" s="23" t="s">
        <v>34</v>
      </c>
      <c r="Q4" s="23" t="s">
        <v>7</v>
      </c>
      <c r="R4" s="23" t="s">
        <v>2</v>
      </c>
      <c r="S4" s="23" t="s">
        <v>11</v>
      </c>
      <c r="T4" s="23" t="s">
        <v>8</v>
      </c>
      <c r="U4" s="23" t="s">
        <v>12</v>
      </c>
      <c r="V4" s="24" t="s">
        <v>0</v>
      </c>
      <c r="W4" s="23" t="s">
        <v>9</v>
      </c>
      <c r="X4" s="23" t="s">
        <v>18</v>
      </c>
      <c r="Y4" s="23" t="s">
        <v>20</v>
      </c>
      <c r="Z4" s="23" t="s">
        <v>21</v>
      </c>
      <c r="AA4" s="23" t="s">
        <v>19</v>
      </c>
      <c r="AB4" s="23" t="s">
        <v>22</v>
      </c>
    </row>
    <row r="5" spans="1:28" s="30" customFormat="1" ht="15">
      <c r="A5" s="23"/>
      <c r="B5" s="23"/>
      <c r="C5" s="23"/>
      <c r="D5" s="23"/>
      <c r="E5" s="23"/>
      <c r="F5" s="24" t="s">
        <v>50</v>
      </c>
      <c r="G5" s="24" t="s">
        <v>52</v>
      </c>
      <c r="H5" s="24" t="s">
        <v>51</v>
      </c>
      <c r="I5" s="23"/>
      <c r="J5" s="23"/>
      <c r="K5" s="23"/>
      <c r="L5" s="23"/>
      <c r="M5" s="23"/>
      <c r="N5" s="23"/>
      <c r="O5" s="23"/>
      <c r="P5" s="23"/>
      <c r="Q5" s="23"/>
      <c r="R5" s="23"/>
      <c r="S5" s="23"/>
      <c r="T5" s="23"/>
      <c r="U5" s="23"/>
      <c r="V5" s="24"/>
      <c r="W5" s="23"/>
      <c r="X5" s="23"/>
      <c r="Y5" s="23"/>
      <c r="Z5" s="23"/>
      <c r="AA5" s="23"/>
      <c r="AB5" s="23"/>
    </row>
    <row r="6" spans="1:28" ht="19.5" customHeight="1">
      <c r="A6" s="15">
        <v>1</v>
      </c>
      <c r="B6" s="26">
        <f>+Master!B5</f>
        <v>0</v>
      </c>
      <c r="C6" s="26">
        <f>+Master!C5</f>
        <v>0</v>
      </c>
      <c r="D6" s="26">
        <f>+Master!D5</f>
        <v>0</v>
      </c>
      <c r="E6" s="15"/>
      <c r="F6" s="15"/>
      <c r="G6" s="15"/>
      <c r="H6" s="15"/>
      <c r="I6" s="15">
        <f>+E6+F6+G6+H6</f>
        <v>0</v>
      </c>
      <c r="J6" s="27">
        <f aca="true" t="shared" si="0" ref="J6:J20">ROUND(Q6*25%,0)</f>
        <v>0</v>
      </c>
      <c r="K6" s="27">
        <f aca="true" t="shared" si="1" ref="K6:K20">ROUND(Q6*20%,0)</f>
        <v>0</v>
      </c>
      <c r="L6" s="27">
        <f aca="true" t="shared" si="2" ref="L6:L20">ROUND(Q6*2%,0)</f>
        <v>0</v>
      </c>
      <c r="M6" s="27">
        <f aca="true" t="shared" si="3" ref="M6:M20">ROUND(Q6*2%,0)</f>
        <v>0</v>
      </c>
      <c r="N6" s="27">
        <f aca="true" t="shared" si="4" ref="N6:N20">ROUND(Q6*6%,0)</f>
        <v>0</v>
      </c>
      <c r="O6" s="27">
        <f aca="true" t="shared" si="5" ref="O6:O20">ROUND(Q6*35%,0)</f>
        <v>0</v>
      </c>
      <c r="P6" s="27">
        <f aca="true" t="shared" si="6" ref="P6:P20">ROUND(Q6*10%,0)</f>
        <v>0</v>
      </c>
      <c r="Q6" s="27">
        <f>ROUND(Master!T5/30*'April-09'!I6,0)</f>
        <v>0</v>
      </c>
      <c r="R6" s="27">
        <f aca="true" t="shared" si="7" ref="R6:R20">IF(Q6&lt;=2500,0,IF(Q6&lt;=3500,60,IF(Q6&lt;=5000,120,IF(Q6&lt;=10000,175,200))))</f>
        <v>0</v>
      </c>
      <c r="S6" s="27">
        <f aca="true" t="shared" si="8" ref="S6:S31">ROUND(J6*24%,0)</f>
        <v>0</v>
      </c>
      <c r="T6" s="27">
        <f>+Master!AO5</f>
        <v>0</v>
      </c>
      <c r="U6" s="27">
        <f aca="true" t="shared" si="9" ref="U6:U31">SUM(R6:T6)</f>
        <v>0</v>
      </c>
      <c r="V6" s="27">
        <f aca="true" t="shared" si="10" ref="V6:V31">+Q6-U6</f>
        <v>0</v>
      </c>
      <c r="W6" s="27"/>
      <c r="X6" s="27">
        <f aca="true" t="shared" si="11" ref="X6:X20">+V6-W6</f>
        <v>0</v>
      </c>
      <c r="Y6" s="15"/>
      <c r="Z6" s="27">
        <f aca="true" t="shared" si="12" ref="Z6:Z20">+X6-Y6</f>
        <v>0</v>
      </c>
      <c r="AA6" s="27">
        <f>+'May-09'!AB6</f>
        <v>0</v>
      </c>
      <c r="AB6" s="27">
        <f aca="true" t="shared" si="13" ref="AB6:AB20">+Z6+AA6</f>
        <v>0</v>
      </c>
    </row>
    <row r="7" spans="1:28" ht="19.5" customHeight="1">
      <c r="A7" s="15">
        <f>+A6+1</f>
        <v>2</v>
      </c>
      <c r="B7" s="26">
        <f>+Master!B6</f>
        <v>0</v>
      </c>
      <c r="C7" s="26">
        <f>+Master!C6</f>
        <v>0</v>
      </c>
      <c r="D7" s="26">
        <f>+Master!D6</f>
        <v>0</v>
      </c>
      <c r="E7" s="15"/>
      <c r="F7" s="15"/>
      <c r="G7" s="15"/>
      <c r="H7" s="15"/>
      <c r="I7" s="15">
        <f aca="true" t="shared" si="14" ref="I7:I31">+E7+F7+G7+H7</f>
        <v>0</v>
      </c>
      <c r="J7" s="27">
        <f t="shared" si="0"/>
        <v>0</v>
      </c>
      <c r="K7" s="27">
        <f t="shared" si="1"/>
        <v>0</v>
      </c>
      <c r="L7" s="27">
        <f t="shared" si="2"/>
        <v>0</v>
      </c>
      <c r="M7" s="27">
        <f t="shared" si="3"/>
        <v>0</v>
      </c>
      <c r="N7" s="27">
        <f t="shared" si="4"/>
        <v>0</v>
      </c>
      <c r="O7" s="27">
        <f t="shared" si="5"/>
        <v>0</v>
      </c>
      <c r="P7" s="27">
        <f t="shared" si="6"/>
        <v>0</v>
      </c>
      <c r="Q7" s="27">
        <f>ROUND(Master!T6/30*'April-09'!I7,0)</f>
        <v>0</v>
      </c>
      <c r="R7" s="27">
        <f t="shared" si="7"/>
        <v>0</v>
      </c>
      <c r="S7" s="27">
        <f t="shared" si="8"/>
        <v>0</v>
      </c>
      <c r="T7" s="27">
        <f>+Master!AO6</f>
        <v>0</v>
      </c>
      <c r="U7" s="27">
        <f t="shared" si="9"/>
        <v>0</v>
      </c>
      <c r="V7" s="27">
        <f t="shared" si="10"/>
        <v>0</v>
      </c>
      <c r="W7" s="27"/>
      <c r="X7" s="27">
        <f t="shared" si="11"/>
        <v>0</v>
      </c>
      <c r="Y7" s="15"/>
      <c r="Z7" s="27">
        <f t="shared" si="12"/>
        <v>0</v>
      </c>
      <c r="AA7" s="27">
        <f>+'May-09'!AB7</f>
        <v>0</v>
      </c>
      <c r="AB7" s="27">
        <f t="shared" si="13"/>
        <v>0</v>
      </c>
    </row>
    <row r="8" spans="1:28" ht="19.5" customHeight="1">
      <c r="A8" s="15">
        <f aca="true" t="shared" si="15" ref="A8:A31">+A7+1</f>
        <v>3</v>
      </c>
      <c r="B8" s="26">
        <f>+Master!B7</f>
        <v>0</v>
      </c>
      <c r="C8" s="26">
        <f>+Master!C7</f>
        <v>0</v>
      </c>
      <c r="D8" s="26">
        <f>+Master!D7</f>
        <v>0</v>
      </c>
      <c r="E8" s="15"/>
      <c r="F8" s="15"/>
      <c r="G8" s="15"/>
      <c r="H8" s="15"/>
      <c r="I8" s="15">
        <f t="shared" si="14"/>
        <v>0</v>
      </c>
      <c r="J8" s="27">
        <f t="shared" si="0"/>
        <v>0</v>
      </c>
      <c r="K8" s="27">
        <f t="shared" si="1"/>
        <v>0</v>
      </c>
      <c r="L8" s="27">
        <f t="shared" si="2"/>
        <v>0</v>
      </c>
      <c r="M8" s="27">
        <f t="shared" si="3"/>
        <v>0</v>
      </c>
      <c r="N8" s="27">
        <f t="shared" si="4"/>
        <v>0</v>
      </c>
      <c r="O8" s="27">
        <f t="shared" si="5"/>
        <v>0</v>
      </c>
      <c r="P8" s="27">
        <f t="shared" si="6"/>
        <v>0</v>
      </c>
      <c r="Q8" s="27">
        <f>ROUND(Master!T7/30*'April-09'!I8,0)</f>
        <v>0</v>
      </c>
      <c r="R8" s="27">
        <f t="shared" si="7"/>
        <v>0</v>
      </c>
      <c r="S8" s="27">
        <f t="shared" si="8"/>
        <v>0</v>
      </c>
      <c r="T8" s="27">
        <f>+Master!AO7</f>
        <v>0</v>
      </c>
      <c r="U8" s="27">
        <f t="shared" si="9"/>
        <v>0</v>
      </c>
      <c r="V8" s="27">
        <f t="shared" si="10"/>
        <v>0</v>
      </c>
      <c r="W8" s="27"/>
      <c r="X8" s="27">
        <f t="shared" si="11"/>
        <v>0</v>
      </c>
      <c r="Y8" s="15"/>
      <c r="Z8" s="27">
        <f t="shared" si="12"/>
        <v>0</v>
      </c>
      <c r="AA8" s="27">
        <f>+'May-09'!AB8</f>
        <v>0</v>
      </c>
      <c r="AB8" s="27">
        <f t="shared" si="13"/>
        <v>0</v>
      </c>
    </row>
    <row r="9" spans="1:28" ht="19.5" customHeight="1">
      <c r="A9" s="15">
        <f t="shared" si="15"/>
        <v>4</v>
      </c>
      <c r="B9" s="26">
        <f>+Master!B8</f>
        <v>0</v>
      </c>
      <c r="C9" s="26">
        <f>+Master!C8</f>
        <v>0</v>
      </c>
      <c r="D9" s="26">
        <f>+Master!D8</f>
        <v>0</v>
      </c>
      <c r="E9" s="15"/>
      <c r="F9" s="15"/>
      <c r="G9" s="15"/>
      <c r="H9" s="15"/>
      <c r="I9" s="15">
        <f t="shared" si="14"/>
        <v>0</v>
      </c>
      <c r="J9" s="27">
        <f t="shared" si="0"/>
        <v>0</v>
      </c>
      <c r="K9" s="27">
        <f t="shared" si="1"/>
        <v>0</v>
      </c>
      <c r="L9" s="27">
        <f t="shared" si="2"/>
        <v>0</v>
      </c>
      <c r="M9" s="27">
        <f t="shared" si="3"/>
        <v>0</v>
      </c>
      <c r="N9" s="27">
        <f t="shared" si="4"/>
        <v>0</v>
      </c>
      <c r="O9" s="27">
        <f t="shared" si="5"/>
        <v>0</v>
      </c>
      <c r="P9" s="27">
        <f t="shared" si="6"/>
        <v>0</v>
      </c>
      <c r="Q9" s="27">
        <f>ROUND(Master!T8/30*'April-09'!I9,0)</f>
        <v>0</v>
      </c>
      <c r="R9" s="27">
        <f t="shared" si="7"/>
        <v>0</v>
      </c>
      <c r="S9" s="27">
        <f t="shared" si="8"/>
        <v>0</v>
      </c>
      <c r="T9" s="27">
        <f>+Master!AO8</f>
        <v>0</v>
      </c>
      <c r="U9" s="27">
        <f t="shared" si="9"/>
        <v>0</v>
      </c>
      <c r="V9" s="27">
        <f t="shared" si="10"/>
        <v>0</v>
      </c>
      <c r="W9" s="27"/>
      <c r="X9" s="27">
        <f t="shared" si="11"/>
        <v>0</v>
      </c>
      <c r="Y9" s="15"/>
      <c r="Z9" s="27">
        <f t="shared" si="12"/>
        <v>0</v>
      </c>
      <c r="AA9" s="27">
        <f>+'May-09'!AB9</f>
        <v>0</v>
      </c>
      <c r="AB9" s="27">
        <f t="shared" si="13"/>
        <v>0</v>
      </c>
    </row>
    <row r="10" spans="1:28" ht="19.5" customHeight="1">
      <c r="A10" s="15">
        <f t="shared" si="15"/>
        <v>5</v>
      </c>
      <c r="B10" s="26">
        <f>+Master!B9</f>
        <v>0</v>
      </c>
      <c r="C10" s="26">
        <f>+Master!C9</f>
        <v>0</v>
      </c>
      <c r="D10" s="26">
        <f>+Master!D9</f>
        <v>0</v>
      </c>
      <c r="E10" s="15"/>
      <c r="F10" s="15"/>
      <c r="G10" s="15"/>
      <c r="H10" s="15"/>
      <c r="I10" s="15">
        <f t="shared" si="14"/>
        <v>0</v>
      </c>
      <c r="J10" s="27">
        <f t="shared" si="0"/>
        <v>0</v>
      </c>
      <c r="K10" s="27">
        <f t="shared" si="1"/>
        <v>0</v>
      </c>
      <c r="L10" s="27">
        <f t="shared" si="2"/>
        <v>0</v>
      </c>
      <c r="M10" s="27">
        <f t="shared" si="3"/>
        <v>0</v>
      </c>
      <c r="N10" s="27">
        <f t="shared" si="4"/>
        <v>0</v>
      </c>
      <c r="O10" s="27">
        <f t="shared" si="5"/>
        <v>0</v>
      </c>
      <c r="P10" s="27">
        <f t="shared" si="6"/>
        <v>0</v>
      </c>
      <c r="Q10" s="27">
        <f>ROUND(Master!T9/30*'April-09'!I10,0)</f>
        <v>0</v>
      </c>
      <c r="R10" s="27">
        <f t="shared" si="7"/>
        <v>0</v>
      </c>
      <c r="S10" s="27">
        <f t="shared" si="8"/>
        <v>0</v>
      </c>
      <c r="T10" s="27">
        <f>+Master!AO9</f>
        <v>0</v>
      </c>
      <c r="U10" s="27">
        <f t="shared" si="9"/>
        <v>0</v>
      </c>
      <c r="V10" s="27">
        <f t="shared" si="10"/>
        <v>0</v>
      </c>
      <c r="W10" s="27"/>
      <c r="X10" s="27">
        <f t="shared" si="11"/>
        <v>0</v>
      </c>
      <c r="Y10" s="15"/>
      <c r="Z10" s="27">
        <f t="shared" si="12"/>
        <v>0</v>
      </c>
      <c r="AA10" s="27">
        <f>+'May-09'!AB10</f>
        <v>0</v>
      </c>
      <c r="AB10" s="27">
        <f t="shared" si="13"/>
        <v>0</v>
      </c>
    </row>
    <row r="11" spans="1:28" ht="19.5" customHeight="1">
      <c r="A11" s="15">
        <f t="shared" si="15"/>
        <v>6</v>
      </c>
      <c r="B11" s="26">
        <f>+Master!B10</f>
        <v>0</v>
      </c>
      <c r="C11" s="26">
        <f>+Master!C10</f>
        <v>0</v>
      </c>
      <c r="D11" s="26">
        <f>+Master!D10</f>
        <v>0</v>
      </c>
      <c r="E11" s="15"/>
      <c r="F11" s="15"/>
      <c r="G11" s="15"/>
      <c r="H11" s="15"/>
      <c r="I11" s="15">
        <f t="shared" si="14"/>
        <v>0</v>
      </c>
      <c r="J11" s="27">
        <f t="shared" si="0"/>
        <v>0</v>
      </c>
      <c r="K11" s="27">
        <f t="shared" si="1"/>
        <v>0</v>
      </c>
      <c r="L11" s="27">
        <f t="shared" si="2"/>
        <v>0</v>
      </c>
      <c r="M11" s="27">
        <f t="shared" si="3"/>
        <v>0</v>
      </c>
      <c r="N11" s="27">
        <f t="shared" si="4"/>
        <v>0</v>
      </c>
      <c r="O11" s="27">
        <f t="shared" si="5"/>
        <v>0</v>
      </c>
      <c r="P11" s="27">
        <f t="shared" si="6"/>
        <v>0</v>
      </c>
      <c r="Q11" s="27">
        <f>ROUND(Master!T10/30*'June-09'!E11,0)</f>
        <v>0</v>
      </c>
      <c r="R11" s="27">
        <f t="shared" si="7"/>
        <v>0</v>
      </c>
      <c r="S11" s="27">
        <f t="shared" si="8"/>
        <v>0</v>
      </c>
      <c r="T11" s="27">
        <f>+Master!AO10</f>
        <v>0</v>
      </c>
      <c r="U11" s="27">
        <f t="shared" si="9"/>
        <v>0</v>
      </c>
      <c r="V11" s="27">
        <f t="shared" si="10"/>
        <v>0</v>
      </c>
      <c r="W11" s="27"/>
      <c r="X11" s="27">
        <f t="shared" si="11"/>
        <v>0</v>
      </c>
      <c r="Y11" s="15"/>
      <c r="Z11" s="27">
        <f t="shared" si="12"/>
        <v>0</v>
      </c>
      <c r="AA11" s="27">
        <f>+'May-09'!AB11</f>
        <v>0</v>
      </c>
      <c r="AB11" s="27">
        <f t="shared" si="13"/>
        <v>0</v>
      </c>
    </row>
    <row r="12" spans="1:28" ht="19.5" customHeight="1">
      <c r="A12" s="15">
        <f t="shared" si="15"/>
        <v>7</v>
      </c>
      <c r="B12" s="26">
        <f>+Master!B11</f>
        <v>0</v>
      </c>
      <c r="C12" s="26">
        <f>+Master!C11</f>
        <v>0</v>
      </c>
      <c r="D12" s="26">
        <f>+Master!D11</f>
        <v>0</v>
      </c>
      <c r="E12" s="15"/>
      <c r="F12" s="15"/>
      <c r="G12" s="15"/>
      <c r="H12" s="15"/>
      <c r="I12" s="15">
        <f t="shared" si="14"/>
        <v>0</v>
      </c>
      <c r="J12" s="27">
        <f t="shared" si="0"/>
        <v>0</v>
      </c>
      <c r="K12" s="27">
        <f t="shared" si="1"/>
        <v>0</v>
      </c>
      <c r="L12" s="27">
        <f t="shared" si="2"/>
        <v>0</v>
      </c>
      <c r="M12" s="27">
        <f t="shared" si="3"/>
        <v>0</v>
      </c>
      <c r="N12" s="27">
        <f t="shared" si="4"/>
        <v>0</v>
      </c>
      <c r="O12" s="27">
        <f t="shared" si="5"/>
        <v>0</v>
      </c>
      <c r="P12" s="27">
        <f t="shared" si="6"/>
        <v>0</v>
      </c>
      <c r="Q12" s="27">
        <f>ROUND(Master!T11/30*'April-09'!I12,0)</f>
        <v>0</v>
      </c>
      <c r="R12" s="27">
        <f t="shared" si="7"/>
        <v>0</v>
      </c>
      <c r="S12" s="27">
        <f t="shared" si="8"/>
        <v>0</v>
      </c>
      <c r="T12" s="27">
        <f>+Master!AO11</f>
        <v>0</v>
      </c>
      <c r="U12" s="27">
        <f t="shared" si="9"/>
        <v>0</v>
      </c>
      <c r="V12" s="27">
        <f t="shared" si="10"/>
        <v>0</v>
      </c>
      <c r="W12" s="27"/>
      <c r="X12" s="27">
        <f t="shared" si="11"/>
        <v>0</v>
      </c>
      <c r="Y12" s="15"/>
      <c r="Z12" s="27">
        <f t="shared" si="12"/>
        <v>0</v>
      </c>
      <c r="AA12" s="27">
        <f>+'May-09'!AB12</f>
        <v>0</v>
      </c>
      <c r="AB12" s="27">
        <f t="shared" si="13"/>
        <v>0</v>
      </c>
    </row>
    <row r="13" spans="1:28" ht="19.5" customHeight="1">
      <c r="A13" s="15">
        <f t="shared" si="15"/>
        <v>8</v>
      </c>
      <c r="B13" s="26">
        <f>+Master!B12</f>
        <v>0</v>
      </c>
      <c r="C13" s="26">
        <f>+Master!C12</f>
        <v>0</v>
      </c>
      <c r="D13" s="26">
        <f>+Master!D12</f>
        <v>0</v>
      </c>
      <c r="E13" s="15"/>
      <c r="F13" s="15"/>
      <c r="G13" s="15"/>
      <c r="H13" s="15"/>
      <c r="I13" s="15">
        <f t="shared" si="14"/>
        <v>0</v>
      </c>
      <c r="J13" s="27">
        <f t="shared" si="0"/>
        <v>0</v>
      </c>
      <c r="K13" s="27">
        <f t="shared" si="1"/>
        <v>0</v>
      </c>
      <c r="L13" s="27">
        <f t="shared" si="2"/>
        <v>0</v>
      </c>
      <c r="M13" s="27">
        <f t="shared" si="3"/>
        <v>0</v>
      </c>
      <c r="N13" s="27">
        <f t="shared" si="4"/>
        <v>0</v>
      </c>
      <c r="O13" s="27">
        <f t="shared" si="5"/>
        <v>0</v>
      </c>
      <c r="P13" s="27">
        <f t="shared" si="6"/>
        <v>0</v>
      </c>
      <c r="Q13" s="27">
        <f>ROUND(Master!T12/30*'April-09'!I13,0)</f>
        <v>0</v>
      </c>
      <c r="R13" s="27">
        <f t="shared" si="7"/>
        <v>0</v>
      </c>
      <c r="S13" s="27">
        <f t="shared" si="8"/>
        <v>0</v>
      </c>
      <c r="T13" s="27">
        <f>+Master!AO12</f>
        <v>0</v>
      </c>
      <c r="U13" s="27">
        <f t="shared" si="9"/>
        <v>0</v>
      </c>
      <c r="V13" s="27">
        <f t="shared" si="10"/>
        <v>0</v>
      </c>
      <c r="W13" s="27"/>
      <c r="X13" s="27">
        <f t="shared" si="11"/>
        <v>0</v>
      </c>
      <c r="Y13" s="15"/>
      <c r="Z13" s="27">
        <f t="shared" si="12"/>
        <v>0</v>
      </c>
      <c r="AA13" s="27">
        <f>+'May-09'!AB13</f>
        <v>0</v>
      </c>
      <c r="AB13" s="27">
        <f t="shared" si="13"/>
        <v>0</v>
      </c>
    </row>
    <row r="14" spans="1:28" ht="19.5" customHeight="1">
      <c r="A14" s="15">
        <f t="shared" si="15"/>
        <v>9</v>
      </c>
      <c r="B14" s="26">
        <f>+Master!B13</f>
        <v>0</v>
      </c>
      <c r="C14" s="26">
        <f>+Master!C13</f>
        <v>0</v>
      </c>
      <c r="D14" s="26">
        <f>+Master!D13</f>
        <v>0</v>
      </c>
      <c r="E14" s="15"/>
      <c r="F14" s="15"/>
      <c r="G14" s="15"/>
      <c r="H14" s="15"/>
      <c r="I14" s="15">
        <f t="shared" si="14"/>
        <v>0</v>
      </c>
      <c r="J14" s="27">
        <f t="shared" si="0"/>
        <v>0</v>
      </c>
      <c r="K14" s="27">
        <f t="shared" si="1"/>
        <v>0</v>
      </c>
      <c r="L14" s="27">
        <f t="shared" si="2"/>
        <v>0</v>
      </c>
      <c r="M14" s="27">
        <f t="shared" si="3"/>
        <v>0</v>
      </c>
      <c r="N14" s="27">
        <f t="shared" si="4"/>
        <v>0</v>
      </c>
      <c r="O14" s="27">
        <f t="shared" si="5"/>
        <v>0</v>
      </c>
      <c r="P14" s="27">
        <f t="shared" si="6"/>
        <v>0</v>
      </c>
      <c r="Q14" s="27">
        <f>ROUND(Master!T13/30*'April-09'!I14,0)</f>
        <v>0</v>
      </c>
      <c r="R14" s="27">
        <f t="shared" si="7"/>
        <v>0</v>
      </c>
      <c r="S14" s="27">
        <f t="shared" si="8"/>
        <v>0</v>
      </c>
      <c r="T14" s="27">
        <f>+Master!AO13</f>
        <v>0</v>
      </c>
      <c r="U14" s="27">
        <f t="shared" si="9"/>
        <v>0</v>
      </c>
      <c r="V14" s="27">
        <f t="shared" si="10"/>
        <v>0</v>
      </c>
      <c r="W14" s="27"/>
      <c r="X14" s="27">
        <f t="shared" si="11"/>
        <v>0</v>
      </c>
      <c r="Y14" s="15"/>
      <c r="Z14" s="27">
        <f t="shared" si="12"/>
        <v>0</v>
      </c>
      <c r="AA14" s="27">
        <f>+'May-09'!AB14</f>
        <v>0</v>
      </c>
      <c r="AB14" s="27">
        <f t="shared" si="13"/>
        <v>0</v>
      </c>
    </row>
    <row r="15" spans="1:28" ht="19.5" customHeight="1">
      <c r="A15" s="15">
        <f t="shared" si="15"/>
        <v>10</v>
      </c>
      <c r="B15" s="26">
        <f>+Master!B14</f>
        <v>0</v>
      </c>
      <c r="C15" s="26">
        <f>+Master!C14</f>
        <v>0</v>
      </c>
      <c r="D15" s="26">
        <f>+Master!D14</f>
        <v>0</v>
      </c>
      <c r="E15" s="15"/>
      <c r="F15" s="15"/>
      <c r="G15" s="15"/>
      <c r="H15" s="15"/>
      <c r="I15" s="15">
        <f t="shared" si="14"/>
        <v>0</v>
      </c>
      <c r="J15" s="27">
        <f t="shared" si="0"/>
        <v>0</v>
      </c>
      <c r="K15" s="27">
        <f t="shared" si="1"/>
        <v>0</v>
      </c>
      <c r="L15" s="27">
        <f t="shared" si="2"/>
        <v>0</v>
      </c>
      <c r="M15" s="27">
        <f t="shared" si="3"/>
        <v>0</v>
      </c>
      <c r="N15" s="27">
        <f t="shared" si="4"/>
        <v>0</v>
      </c>
      <c r="O15" s="27">
        <f t="shared" si="5"/>
        <v>0</v>
      </c>
      <c r="P15" s="27">
        <f t="shared" si="6"/>
        <v>0</v>
      </c>
      <c r="Q15" s="27">
        <f>ROUND(Master!T14/30*'April-09'!I15,0)</f>
        <v>0</v>
      </c>
      <c r="R15" s="27">
        <f t="shared" si="7"/>
        <v>0</v>
      </c>
      <c r="S15" s="27">
        <f t="shared" si="8"/>
        <v>0</v>
      </c>
      <c r="T15" s="27">
        <f>+Master!AO14</f>
        <v>0</v>
      </c>
      <c r="U15" s="27">
        <f t="shared" si="9"/>
        <v>0</v>
      </c>
      <c r="V15" s="27">
        <f t="shared" si="10"/>
        <v>0</v>
      </c>
      <c r="W15" s="27"/>
      <c r="X15" s="27">
        <f t="shared" si="11"/>
        <v>0</v>
      </c>
      <c r="Y15" s="15"/>
      <c r="Z15" s="27">
        <f t="shared" si="12"/>
        <v>0</v>
      </c>
      <c r="AA15" s="27">
        <f>+'May-09'!AB15</f>
        <v>0</v>
      </c>
      <c r="AB15" s="27">
        <f t="shared" si="13"/>
        <v>0</v>
      </c>
    </row>
    <row r="16" spans="1:28" ht="19.5" customHeight="1">
      <c r="A16" s="15">
        <f t="shared" si="15"/>
        <v>11</v>
      </c>
      <c r="B16" s="26">
        <f>+Master!B15</f>
        <v>0</v>
      </c>
      <c r="C16" s="26">
        <f>+Master!C15</f>
        <v>0</v>
      </c>
      <c r="D16" s="26">
        <f>+Master!D15</f>
        <v>0</v>
      </c>
      <c r="E16" s="15"/>
      <c r="F16" s="15"/>
      <c r="G16" s="15"/>
      <c r="H16" s="15"/>
      <c r="I16" s="15">
        <f t="shared" si="14"/>
        <v>0</v>
      </c>
      <c r="J16" s="27">
        <f t="shared" si="0"/>
        <v>0</v>
      </c>
      <c r="K16" s="27">
        <f t="shared" si="1"/>
        <v>0</v>
      </c>
      <c r="L16" s="27">
        <f t="shared" si="2"/>
        <v>0</v>
      </c>
      <c r="M16" s="27">
        <f t="shared" si="3"/>
        <v>0</v>
      </c>
      <c r="N16" s="27">
        <f t="shared" si="4"/>
        <v>0</v>
      </c>
      <c r="O16" s="27">
        <f t="shared" si="5"/>
        <v>0</v>
      </c>
      <c r="P16" s="27">
        <f t="shared" si="6"/>
        <v>0</v>
      </c>
      <c r="Q16" s="27">
        <f>ROUND(Master!T15/30*'April-09'!I16,0)</f>
        <v>0</v>
      </c>
      <c r="R16" s="27">
        <f t="shared" si="7"/>
        <v>0</v>
      </c>
      <c r="S16" s="27">
        <f t="shared" si="8"/>
        <v>0</v>
      </c>
      <c r="T16" s="27">
        <f>+Master!AO15</f>
        <v>0</v>
      </c>
      <c r="U16" s="27">
        <f t="shared" si="9"/>
        <v>0</v>
      </c>
      <c r="V16" s="27">
        <f t="shared" si="10"/>
        <v>0</v>
      </c>
      <c r="W16" s="27"/>
      <c r="X16" s="27">
        <f t="shared" si="11"/>
        <v>0</v>
      </c>
      <c r="Y16" s="15"/>
      <c r="Z16" s="27">
        <f t="shared" si="12"/>
        <v>0</v>
      </c>
      <c r="AA16" s="27">
        <f>+'May-09'!AB16</f>
        <v>0</v>
      </c>
      <c r="AB16" s="27">
        <f t="shared" si="13"/>
        <v>0</v>
      </c>
    </row>
    <row r="17" spans="1:28" ht="19.5" customHeight="1">
      <c r="A17" s="15">
        <f t="shared" si="15"/>
        <v>12</v>
      </c>
      <c r="B17" s="26">
        <f>+Master!B16</f>
        <v>0</v>
      </c>
      <c r="C17" s="26">
        <f>+Master!C16</f>
        <v>0</v>
      </c>
      <c r="D17" s="26">
        <f>+Master!D16</f>
        <v>0</v>
      </c>
      <c r="E17" s="15"/>
      <c r="F17" s="15"/>
      <c r="G17" s="15"/>
      <c r="H17" s="15"/>
      <c r="I17" s="15">
        <f t="shared" si="14"/>
        <v>0</v>
      </c>
      <c r="J17" s="27">
        <f t="shared" si="0"/>
        <v>0</v>
      </c>
      <c r="K17" s="27">
        <f t="shared" si="1"/>
        <v>0</v>
      </c>
      <c r="L17" s="27">
        <f t="shared" si="2"/>
        <v>0</v>
      </c>
      <c r="M17" s="27">
        <f t="shared" si="3"/>
        <v>0</v>
      </c>
      <c r="N17" s="27">
        <f t="shared" si="4"/>
        <v>0</v>
      </c>
      <c r="O17" s="27">
        <f t="shared" si="5"/>
        <v>0</v>
      </c>
      <c r="P17" s="27">
        <f t="shared" si="6"/>
        <v>0</v>
      </c>
      <c r="Q17" s="27">
        <f>ROUND(Master!T16/30*'April-09'!I17,0)</f>
        <v>0</v>
      </c>
      <c r="R17" s="27">
        <f t="shared" si="7"/>
        <v>0</v>
      </c>
      <c r="S17" s="27">
        <f t="shared" si="8"/>
        <v>0</v>
      </c>
      <c r="T17" s="27">
        <f>+Master!AO16</f>
        <v>0</v>
      </c>
      <c r="U17" s="27">
        <f t="shared" si="9"/>
        <v>0</v>
      </c>
      <c r="V17" s="27">
        <f t="shared" si="10"/>
        <v>0</v>
      </c>
      <c r="W17" s="27"/>
      <c r="X17" s="27">
        <f t="shared" si="11"/>
        <v>0</v>
      </c>
      <c r="Y17" s="15"/>
      <c r="Z17" s="27">
        <f t="shared" si="12"/>
        <v>0</v>
      </c>
      <c r="AA17" s="27">
        <f>+'May-09'!AB17</f>
        <v>0</v>
      </c>
      <c r="AB17" s="27">
        <f t="shared" si="13"/>
        <v>0</v>
      </c>
    </row>
    <row r="18" spans="1:28" ht="19.5" customHeight="1">
      <c r="A18" s="15">
        <f t="shared" si="15"/>
        <v>13</v>
      </c>
      <c r="B18" s="26">
        <f>+Master!B17</f>
        <v>0</v>
      </c>
      <c r="C18" s="26">
        <f>+Master!C17</f>
        <v>0</v>
      </c>
      <c r="D18" s="26">
        <f>+Master!D17</f>
        <v>0</v>
      </c>
      <c r="E18" s="15"/>
      <c r="F18" s="15"/>
      <c r="G18" s="15"/>
      <c r="H18" s="15"/>
      <c r="I18" s="15">
        <f t="shared" si="14"/>
        <v>0</v>
      </c>
      <c r="J18" s="27">
        <f t="shared" si="0"/>
        <v>0</v>
      </c>
      <c r="K18" s="27">
        <f t="shared" si="1"/>
        <v>0</v>
      </c>
      <c r="L18" s="27">
        <f t="shared" si="2"/>
        <v>0</v>
      </c>
      <c r="M18" s="27">
        <f t="shared" si="3"/>
        <v>0</v>
      </c>
      <c r="N18" s="27">
        <f t="shared" si="4"/>
        <v>0</v>
      </c>
      <c r="O18" s="27">
        <f t="shared" si="5"/>
        <v>0</v>
      </c>
      <c r="P18" s="27">
        <f t="shared" si="6"/>
        <v>0</v>
      </c>
      <c r="Q18" s="27">
        <f>ROUND(Master!T17/30*'April-09'!I18,0)</f>
        <v>0</v>
      </c>
      <c r="R18" s="27">
        <f t="shared" si="7"/>
        <v>0</v>
      </c>
      <c r="S18" s="27">
        <f t="shared" si="8"/>
        <v>0</v>
      </c>
      <c r="T18" s="27">
        <f>+Master!AO17</f>
        <v>0</v>
      </c>
      <c r="U18" s="27">
        <f t="shared" si="9"/>
        <v>0</v>
      </c>
      <c r="V18" s="27">
        <f t="shared" si="10"/>
        <v>0</v>
      </c>
      <c r="W18" s="27"/>
      <c r="X18" s="27">
        <f t="shared" si="11"/>
        <v>0</v>
      </c>
      <c r="Y18" s="15"/>
      <c r="Z18" s="27">
        <f t="shared" si="12"/>
        <v>0</v>
      </c>
      <c r="AA18" s="27">
        <f>+'May-09'!AB18</f>
        <v>0</v>
      </c>
      <c r="AB18" s="27">
        <f t="shared" si="13"/>
        <v>0</v>
      </c>
    </row>
    <row r="19" spans="1:28" ht="19.5" customHeight="1">
      <c r="A19" s="15">
        <f t="shared" si="15"/>
        <v>14</v>
      </c>
      <c r="B19" s="26">
        <f>+Master!B18</f>
        <v>0</v>
      </c>
      <c r="C19" s="26">
        <f>+Master!C18</f>
        <v>0</v>
      </c>
      <c r="D19" s="26">
        <f>+Master!D18</f>
        <v>0</v>
      </c>
      <c r="E19" s="15"/>
      <c r="F19" s="15"/>
      <c r="G19" s="15"/>
      <c r="H19" s="15"/>
      <c r="I19" s="15">
        <f t="shared" si="14"/>
        <v>0</v>
      </c>
      <c r="J19" s="27">
        <f t="shared" si="0"/>
        <v>0</v>
      </c>
      <c r="K19" s="27">
        <f t="shared" si="1"/>
        <v>0</v>
      </c>
      <c r="L19" s="27">
        <f t="shared" si="2"/>
        <v>0</v>
      </c>
      <c r="M19" s="27">
        <f t="shared" si="3"/>
        <v>0</v>
      </c>
      <c r="N19" s="27">
        <f t="shared" si="4"/>
        <v>0</v>
      </c>
      <c r="O19" s="27">
        <f t="shared" si="5"/>
        <v>0</v>
      </c>
      <c r="P19" s="27">
        <f t="shared" si="6"/>
        <v>0</v>
      </c>
      <c r="Q19" s="27">
        <f>ROUND(Master!T18/30*'April-09'!I19,0)</f>
        <v>0</v>
      </c>
      <c r="R19" s="27">
        <f t="shared" si="7"/>
        <v>0</v>
      </c>
      <c r="S19" s="27">
        <f t="shared" si="8"/>
        <v>0</v>
      </c>
      <c r="T19" s="27">
        <f>+Master!AO18</f>
        <v>0</v>
      </c>
      <c r="U19" s="27">
        <f t="shared" si="9"/>
        <v>0</v>
      </c>
      <c r="V19" s="27">
        <f t="shared" si="10"/>
        <v>0</v>
      </c>
      <c r="W19" s="27"/>
      <c r="X19" s="27">
        <f t="shared" si="11"/>
        <v>0</v>
      </c>
      <c r="Y19" s="15"/>
      <c r="Z19" s="27">
        <f t="shared" si="12"/>
        <v>0</v>
      </c>
      <c r="AA19" s="27">
        <f>+'May-09'!AB19</f>
        <v>0</v>
      </c>
      <c r="AB19" s="27">
        <f t="shared" si="13"/>
        <v>0</v>
      </c>
    </row>
    <row r="20" spans="1:28" ht="19.5" customHeight="1">
      <c r="A20" s="15">
        <f t="shared" si="15"/>
        <v>15</v>
      </c>
      <c r="B20" s="26">
        <f>+Master!B19</f>
        <v>0</v>
      </c>
      <c r="C20" s="26">
        <f>+Master!C19</f>
        <v>0</v>
      </c>
      <c r="D20" s="26">
        <f>+Master!D19</f>
        <v>0</v>
      </c>
      <c r="E20" s="15"/>
      <c r="F20" s="15"/>
      <c r="G20" s="15"/>
      <c r="H20" s="15"/>
      <c r="I20" s="15">
        <f t="shared" si="14"/>
        <v>0</v>
      </c>
      <c r="J20" s="27">
        <f t="shared" si="0"/>
        <v>0</v>
      </c>
      <c r="K20" s="27">
        <f t="shared" si="1"/>
        <v>0</v>
      </c>
      <c r="L20" s="27">
        <f t="shared" si="2"/>
        <v>0</v>
      </c>
      <c r="M20" s="27">
        <f t="shared" si="3"/>
        <v>0</v>
      </c>
      <c r="N20" s="27">
        <f t="shared" si="4"/>
        <v>0</v>
      </c>
      <c r="O20" s="27">
        <f t="shared" si="5"/>
        <v>0</v>
      </c>
      <c r="P20" s="27">
        <f t="shared" si="6"/>
        <v>0</v>
      </c>
      <c r="Q20" s="27">
        <f>ROUND(Master!T19/30*'April-09'!I20,0)</f>
        <v>0</v>
      </c>
      <c r="R20" s="27">
        <f t="shared" si="7"/>
        <v>0</v>
      </c>
      <c r="S20" s="27">
        <f t="shared" si="8"/>
        <v>0</v>
      </c>
      <c r="T20" s="27">
        <f>+Master!AO19</f>
        <v>0</v>
      </c>
      <c r="U20" s="27">
        <f t="shared" si="9"/>
        <v>0</v>
      </c>
      <c r="V20" s="27">
        <f t="shared" si="10"/>
        <v>0</v>
      </c>
      <c r="W20" s="27"/>
      <c r="X20" s="27">
        <f t="shared" si="11"/>
        <v>0</v>
      </c>
      <c r="Y20" s="15"/>
      <c r="Z20" s="27">
        <f t="shared" si="12"/>
        <v>0</v>
      </c>
      <c r="AA20" s="27">
        <f>+'May-09'!AB20</f>
        <v>0</v>
      </c>
      <c r="AB20" s="27">
        <f t="shared" si="13"/>
        <v>0</v>
      </c>
    </row>
    <row r="21" spans="1:28" ht="19.5" customHeight="1">
      <c r="A21" s="15">
        <f t="shared" si="15"/>
        <v>16</v>
      </c>
      <c r="B21" s="26">
        <f>+Master!B20</f>
        <v>0</v>
      </c>
      <c r="C21" s="26">
        <f>+Master!C20</f>
        <v>0</v>
      </c>
      <c r="D21" s="26">
        <f>+Master!D20</f>
        <v>0</v>
      </c>
      <c r="E21" s="15"/>
      <c r="F21" s="15"/>
      <c r="G21" s="15"/>
      <c r="H21" s="15"/>
      <c r="I21" s="15">
        <f t="shared" si="14"/>
        <v>0</v>
      </c>
      <c r="J21" s="27">
        <f aca="true" t="shared" si="16" ref="J21:J31">ROUND(Q21*25%,0)</f>
        <v>0</v>
      </c>
      <c r="K21" s="27">
        <f aca="true" t="shared" si="17" ref="K21:K31">ROUND(Q21*20%,0)</f>
        <v>0</v>
      </c>
      <c r="L21" s="27">
        <f aca="true" t="shared" si="18" ref="L21:L31">ROUND(Q21*2%,0)</f>
        <v>0</v>
      </c>
      <c r="M21" s="27">
        <f aca="true" t="shared" si="19" ref="M21:M31">ROUND(Q21*2%,0)</f>
        <v>0</v>
      </c>
      <c r="N21" s="27">
        <f aca="true" t="shared" si="20" ref="N21:N31">ROUND(Q21*6%,0)</f>
        <v>0</v>
      </c>
      <c r="O21" s="27">
        <f aca="true" t="shared" si="21" ref="O21:O31">ROUND(Q21*35%,0)</f>
        <v>0</v>
      </c>
      <c r="P21" s="27">
        <f aca="true" t="shared" si="22" ref="P21:P31">ROUND(Q21*10%,0)</f>
        <v>0</v>
      </c>
      <c r="Q21" s="27">
        <f>ROUND(Master!T20/30*'June-09'!E21,0)</f>
        <v>0</v>
      </c>
      <c r="R21" s="27">
        <f aca="true" t="shared" si="23" ref="R21:R31">IF(Q21&lt;=2500,0,IF(Q21&lt;=3500,60,IF(Q21&lt;=5000,120,IF(Q21&lt;=10000,175,200))))</f>
        <v>0</v>
      </c>
      <c r="S21" s="27">
        <f t="shared" si="8"/>
        <v>0</v>
      </c>
      <c r="T21" s="27">
        <f>+Master!AO20</f>
        <v>0</v>
      </c>
      <c r="U21" s="27">
        <f t="shared" si="9"/>
        <v>0</v>
      </c>
      <c r="V21" s="27">
        <f t="shared" si="10"/>
        <v>0</v>
      </c>
      <c r="W21" s="27"/>
      <c r="X21" s="27">
        <f aca="true" t="shared" si="24" ref="X21:X31">+V21-W21</f>
        <v>0</v>
      </c>
      <c r="Y21" s="15"/>
      <c r="Z21" s="27">
        <f aca="true" t="shared" si="25" ref="Z21:Z31">+X21-Y21</f>
        <v>0</v>
      </c>
      <c r="AA21" s="27">
        <f>+'May-09'!AB21</f>
        <v>0</v>
      </c>
      <c r="AB21" s="27">
        <f aca="true" t="shared" si="26" ref="AB21:AB31">+Z21+AA21</f>
        <v>0</v>
      </c>
    </row>
    <row r="22" spans="1:28" ht="19.5" customHeight="1">
      <c r="A22" s="15">
        <f t="shared" si="15"/>
        <v>17</v>
      </c>
      <c r="B22" s="26">
        <f>+Master!B21</f>
        <v>0</v>
      </c>
      <c r="C22" s="26">
        <f>+Master!C21</f>
        <v>0</v>
      </c>
      <c r="D22" s="26">
        <f>+Master!D21</f>
        <v>0</v>
      </c>
      <c r="E22" s="15"/>
      <c r="F22" s="15"/>
      <c r="G22" s="15"/>
      <c r="H22" s="15"/>
      <c r="I22" s="15">
        <f t="shared" si="14"/>
        <v>0</v>
      </c>
      <c r="J22" s="27">
        <f t="shared" si="16"/>
        <v>0</v>
      </c>
      <c r="K22" s="27">
        <f t="shared" si="17"/>
        <v>0</v>
      </c>
      <c r="L22" s="27">
        <f t="shared" si="18"/>
        <v>0</v>
      </c>
      <c r="M22" s="27">
        <f t="shared" si="19"/>
        <v>0</v>
      </c>
      <c r="N22" s="27">
        <f t="shared" si="20"/>
        <v>0</v>
      </c>
      <c r="O22" s="27">
        <f t="shared" si="21"/>
        <v>0</v>
      </c>
      <c r="P22" s="27">
        <f t="shared" si="22"/>
        <v>0</v>
      </c>
      <c r="Q22" s="27">
        <f>ROUND(Master!T21/30*'April-09'!I22,0)</f>
        <v>0</v>
      </c>
      <c r="R22" s="27">
        <f t="shared" si="23"/>
        <v>0</v>
      </c>
      <c r="S22" s="27">
        <f t="shared" si="8"/>
        <v>0</v>
      </c>
      <c r="T22" s="27">
        <f>+Master!AO21</f>
        <v>0</v>
      </c>
      <c r="U22" s="27">
        <f t="shared" si="9"/>
        <v>0</v>
      </c>
      <c r="V22" s="27">
        <f t="shared" si="10"/>
        <v>0</v>
      </c>
      <c r="W22" s="27"/>
      <c r="X22" s="27">
        <f t="shared" si="24"/>
        <v>0</v>
      </c>
      <c r="Y22" s="15"/>
      <c r="Z22" s="27">
        <f t="shared" si="25"/>
        <v>0</v>
      </c>
      <c r="AA22" s="27">
        <f>+'May-09'!AB22</f>
        <v>0</v>
      </c>
      <c r="AB22" s="27">
        <f t="shared" si="26"/>
        <v>0</v>
      </c>
    </row>
    <row r="23" spans="1:28" ht="19.5" customHeight="1">
      <c r="A23" s="15">
        <f t="shared" si="15"/>
        <v>18</v>
      </c>
      <c r="B23" s="26">
        <f>+Master!B22</f>
        <v>0</v>
      </c>
      <c r="C23" s="26">
        <f>+Master!C22</f>
        <v>0</v>
      </c>
      <c r="D23" s="26">
        <f>+Master!D22</f>
        <v>0</v>
      </c>
      <c r="E23" s="15"/>
      <c r="F23" s="15"/>
      <c r="G23" s="15"/>
      <c r="H23" s="15"/>
      <c r="I23" s="15">
        <f t="shared" si="14"/>
        <v>0</v>
      </c>
      <c r="J23" s="27">
        <f t="shared" si="16"/>
        <v>0</v>
      </c>
      <c r="K23" s="27">
        <f t="shared" si="17"/>
        <v>0</v>
      </c>
      <c r="L23" s="27">
        <f t="shared" si="18"/>
        <v>0</v>
      </c>
      <c r="M23" s="27">
        <f t="shared" si="19"/>
        <v>0</v>
      </c>
      <c r="N23" s="27">
        <f t="shared" si="20"/>
        <v>0</v>
      </c>
      <c r="O23" s="27">
        <f t="shared" si="21"/>
        <v>0</v>
      </c>
      <c r="P23" s="27">
        <f t="shared" si="22"/>
        <v>0</v>
      </c>
      <c r="Q23" s="27">
        <f>ROUND(Master!T22/30*'April-09'!I23,0)</f>
        <v>0</v>
      </c>
      <c r="R23" s="27">
        <f t="shared" si="23"/>
        <v>0</v>
      </c>
      <c r="S23" s="27">
        <f t="shared" si="8"/>
        <v>0</v>
      </c>
      <c r="T23" s="27">
        <f>+Master!AO22</f>
        <v>0</v>
      </c>
      <c r="U23" s="27">
        <f t="shared" si="9"/>
        <v>0</v>
      </c>
      <c r="V23" s="27">
        <f t="shared" si="10"/>
        <v>0</v>
      </c>
      <c r="W23" s="27"/>
      <c r="X23" s="27">
        <f t="shared" si="24"/>
        <v>0</v>
      </c>
      <c r="Y23" s="15"/>
      <c r="Z23" s="27">
        <f t="shared" si="25"/>
        <v>0</v>
      </c>
      <c r="AA23" s="27">
        <f>+'May-09'!AB23</f>
        <v>0</v>
      </c>
      <c r="AB23" s="27">
        <f t="shared" si="26"/>
        <v>0</v>
      </c>
    </row>
    <row r="24" spans="1:28" ht="19.5" customHeight="1">
      <c r="A24" s="15">
        <f t="shared" si="15"/>
        <v>19</v>
      </c>
      <c r="B24" s="26">
        <f>+Master!B23</f>
        <v>0</v>
      </c>
      <c r="C24" s="26">
        <f>+Master!C23</f>
        <v>0</v>
      </c>
      <c r="D24" s="26">
        <f>+Master!D23</f>
        <v>0</v>
      </c>
      <c r="E24" s="15"/>
      <c r="F24" s="15"/>
      <c r="G24" s="15"/>
      <c r="H24" s="15"/>
      <c r="I24" s="15">
        <f t="shared" si="14"/>
        <v>0</v>
      </c>
      <c r="J24" s="27">
        <f t="shared" si="16"/>
        <v>0</v>
      </c>
      <c r="K24" s="27">
        <f t="shared" si="17"/>
        <v>0</v>
      </c>
      <c r="L24" s="27">
        <f t="shared" si="18"/>
        <v>0</v>
      </c>
      <c r="M24" s="27">
        <f t="shared" si="19"/>
        <v>0</v>
      </c>
      <c r="N24" s="27">
        <f t="shared" si="20"/>
        <v>0</v>
      </c>
      <c r="O24" s="27">
        <f t="shared" si="21"/>
        <v>0</v>
      </c>
      <c r="P24" s="27">
        <f t="shared" si="22"/>
        <v>0</v>
      </c>
      <c r="Q24" s="27">
        <f>ROUND(Master!T23/30*'April-09'!I24,0)</f>
        <v>0</v>
      </c>
      <c r="R24" s="27">
        <f t="shared" si="23"/>
        <v>0</v>
      </c>
      <c r="S24" s="27">
        <f t="shared" si="8"/>
        <v>0</v>
      </c>
      <c r="T24" s="27">
        <f>+Master!AO23</f>
        <v>0</v>
      </c>
      <c r="U24" s="27">
        <f t="shared" si="9"/>
        <v>0</v>
      </c>
      <c r="V24" s="27">
        <f t="shared" si="10"/>
        <v>0</v>
      </c>
      <c r="W24" s="27"/>
      <c r="X24" s="27">
        <f t="shared" si="24"/>
        <v>0</v>
      </c>
      <c r="Y24" s="15"/>
      <c r="Z24" s="27">
        <f t="shared" si="25"/>
        <v>0</v>
      </c>
      <c r="AA24" s="27">
        <f>+'May-09'!AB24</f>
        <v>0</v>
      </c>
      <c r="AB24" s="27">
        <f t="shared" si="26"/>
        <v>0</v>
      </c>
    </row>
    <row r="25" spans="1:28" ht="19.5" customHeight="1">
      <c r="A25" s="15">
        <f t="shared" si="15"/>
        <v>20</v>
      </c>
      <c r="B25" s="26">
        <f>+Master!B24</f>
        <v>0</v>
      </c>
      <c r="C25" s="26">
        <f>+Master!C24</f>
        <v>0</v>
      </c>
      <c r="D25" s="26">
        <f>+Master!D24</f>
        <v>0</v>
      </c>
      <c r="E25" s="15"/>
      <c r="F25" s="15"/>
      <c r="G25" s="15"/>
      <c r="H25" s="15"/>
      <c r="I25" s="15">
        <f t="shared" si="14"/>
        <v>0</v>
      </c>
      <c r="J25" s="27">
        <f t="shared" si="16"/>
        <v>0</v>
      </c>
      <c r="K25" s="27">
        <f t="shared" si="17"/>
        <v>0</v>
      </c>
      <c r="L25" s="27">
        <f t="shared" si="18"/>
        <v>0</v>
      </c>
      <c r="M25" s="27">
        <f t="shared" si="19"/>
        <v>0</v>
      </c>
      <c r="N25" s="27">
        <f t="shared" si="20"/>
        <v>0</v>
      </c>
      <c r="O25" s="27">
        <f t="shared" si="21"/>
        <v>0</v>
      </c>
      <c r="P25" s="27">
        <f t="shared" si="22"/>
        <v>0</v>
      </c>
      <c r="Q25" s="27">
        <f>ROUND(Master!T24/30*'April-09'!I25,0)</f>
        <v>0</v>
      </c>
      <c r="R25" s="27">
        <f t="shared" si="23"/>
        <v>0</v>
      </c>
      <c r="S25" s="27">
        <f t="shared" si="8"/>
        <v>0</v>
      </c>
      <c r="T25" s="27">
        <f>+Master!AO24</f>
        <v>0</v>
      </c>
      <c r="U25" s="27">
        <f t="shared" si="9"/>
        <v>0</v>
      </c>
      <c r="V25" s="27">
        <f t="shared" si="10"/>
        <v>0</v>
      </c>
      <c r="W25" s="27"/>
      <c r="X25" s="27">
        <f t="shared" si="24"/>
        <v>0</v>
      </c>
      <c r="Y25" s="15"/>
      <c r="Z25" s="27">
        <f t="shared" si="25"/>
        <v>0</v>
      </c>
      <c r="AA25" s="27">
        <f>+'May-09'!AB25</f>
        <v>0</v>
      </c>
      <c r="AB25" s="27">
        <f t="shared" si="26"/>
        <v>0</v>
      </c>
    </row>
    <row r="26" spans="1:28" ht="19.5" customHeight="1">
      <c r="A26" s="15">
        <f t="shared" si="15"/>
        <v>21</v>
      </c>
      <c r="B26" s="26">
        <f>+Master!B25</f>
        <v>0</v>
      </c>
      <c r="C26" s="26">
        <f>+Master!C25</f>
        <v>0</v>
      </c>
      <c r="D26" s="26">
        <f>+Master!D25</f>
        <v>0</v>
      </c>
      <c r="E26" s="15"/>
      <c r="F26" s="15"/>
      <c r="G26" s="15"/>
      <c r="H26" s="15"/>
      <c r="I26" s="15">
        <f t="shared" si="14"/>
        <v>0</v>
      </c>
      <c r="J26" s="27">
        <f>ROUND(Q26*25%,0)</f>
        <v>0</v>
      </c>
      <c r="K26" s="27">
        <f>ROUND(Q26*20%,0)</f>
        <v>0</v>
      </c>
      <c r="L26" s="27">
        <f>ROUND(Q26*2%,0)</f>
        <v>0</v>
      </c>
      <c r="M26" s="27">
        <f>ROUND(Q26*2%,0)</f>
        <v>0</v>
      </c>
      <c r="N26" s="27">
        <f>ROUND(Q26*6%,0)</f>
        <v>0</v>
      </c>
      <c r="O26" s="27">
        <f>ROUND(Q26*35%,0)</f>
        <v>0</v>
      </c>
      <c r="P26" s="27">
        <f>ROUND(Q26*10%,0)</f>
        <v>0</v>
      </c>
      <c r="Q26" s="27">
        <f>ROUND(Master!T25/30*'June-09'!E26,0)</f>
        <v>0</v>
      </c>
      <c r="R26" s="27">
        <f t="shared" si="23"/>
        <v>0</v>
      </c>
      <c r="S26" s="27">
        <f t="shared" si="8"/>
        <v>0</v>
      </c>
      <c r="T26" s="27">
        <f>+Master!AO25</f>
        <v>0</v>
      </c>
      <c r="U26" s="27">
        <f t="shared" si="9"/>
        <v>0</v>
      </c>
      <c r="V26" s="27">
        <f t="shared" si="10"/>
        <v>0</v>
      </c>
      <c r="W26" s="27"/>
      <c r="X26" s="27">
        <f>+V26-W26</f>
        <v>0</v>
      </c>
      <c r="Y26" s="15"/>
      <c r="Z26" s="27">
        <f>+X26-Y26</f>
        <v>0</v>
      </c>
      <c r="AA26" s="27">
        <f>+'May-09'!AB26</f>
        <v>0</v>
      </c>
      <c r="AB26" s="27">
        <f>+Z26+AA26</f>
        <v>0</v>
      </c>
    </row>
    <row r="27" spans="1:28" ht="19.5" customHeight="1">
      <c r="A27" s="15">
        <f t="shared" si="15"/>
        <v>22</v>
      </c>
      <c r="B27" s="26">
        <f>+Master!B26</f>
        <v>0</v>
      </c>
      <c r="C27" s="26">
        <f>+Master!C26</f>
        <v>0</v>
      </c>
      <c r="D27" s="26">
        <f>+Master!D26</f>
        <v>0</v>
      </c>
      <c r="E27" s="15"/>
      <c r="F27" s="15"/>
      <c r="G27" s="15"/>
      <c r="H27" s="15"/>
      <c r="I27" s="15">
        <f t="shared" si="14"/>
        <v>0</v>
      </c>
      <c r="J27" s="27">
        <f t="shared" si="16"/>
        <v>0</v>
      </c>
      <c r="K27" s="27">
        <f t="shared" si="17"/>
        <v>0</v>
      </c>
      <c r="L27" s="27">
        <f t="shared" si="18"/>
        <v>0</v>
      </c>
      <c r="M27" s="27">
        <f t="shared" si="19"/>
        <v>0</v>
      </c>
      <c r="N27" s="27">
        <f t="shared" si="20"/>
        <v>0</v>
      </c>
      <c r="O27" s="27">
        <f t="shared" si="21"/>
        <v>0</v>
      </c>
      <c r="P27" s="27">
        <f t="shared" si="22"/>
        <v>0</v>
      </c>
      <c r="Q27" s="27">
        <f>ROUND(Master!T26/30*'April-09'!I27,0)</f>
        <v>0</v>
      </c>
      <c r="R27" s="27">
        <f t="shared" si="23"/>
        <v>0</v>
      </c>
      <c r="S27" s="27">
        <f t="shared" si="8"/>
        <v>0</v>
      </c>
      <c r="T27" s="27">
        <f>+Master!AO26</f>
        <v>0</v>
      </c>
      <c r="U27" s="27">
        <f t="shared" si="9"/>
        <v>0</v>
      </c>
      <c r="V27" s="27">
        <f t="shared" si="10"/>
        <v>0</v>
      </c>
      <c r="W27" s="27"/>
      <c r="X27" s="27">
        <f t="shared" si="24"/>
        <v>0</v>
      </c>
      <c r="Y27" s="15"/>
      <c r="Z27" s="27">
        <f t="shared" si="25"/>
        <v>0</v>
      </c>
      <c r="AA27" s="27">
        <f>+'May-09'!AB27</f>
        <v>0</v>
      </c>
      <c r="AB27" s="27">
        <f t="shared" si="26"/>
        <v>0</v>
      </c>
    </row>
    <row r="28" spans="1:28" ht="19.5" customHeight="1">
      <c r="A28" s="15">
        <f t="shared" si="15"/>
        <v>23</v>
      </c>
      <c r="B28" s="26">
        <f>+Master!B27</f>
        <v>0</v>
      </c>
      <c r="C28" s="26">
        <f>+Master!C27</f>
        <v>0</v>
      </c>
      <c r="D28" s="26">
        <f>+Master!D27</f>
        <v>0</v>
      </c>
      <c r="E28" s="15"/>
      <c r="F28" s="15"/>
      <c r="G28" s="15"/>
      <c r="H28" s="15"/>
      <c r="I28" s="15">
        <f t="shared" si="14"/>
        <v>0</v>
      </c>
      <c r="J28" s="27">
        <f>ROUND(Q28*25%,0)</f>
        <v>0</v>
      </c>
      <c r="K28" s="27">
        <f>ROUND(Q28*20%,0)</f>
        <v>0</v>
      </c>
      <c r="L28" s="27">
        <f>ROUND(Q28*2%,0)</f>
        <v>0</v>
      </c>
      <c r="M28" s="27">
        <f>ROUND(Q28*2%,0)</f>
        <v>0</v>
      </c>
      <c r="N28" s="27">
        <f>ROUND(Q28*6%,0)</f>
        <v>0</v>
      </c>
      <c r="O28" s="27">
        <f>ROUND(Q28*35%,0)</f>
        <v>0</v>
      </c>
      <c r="P28" s="27">
        <f>ROUND(Q28*10%,0)</f>
        <v>0</v>
      </c>
      <c r="Q28" s="27">
        <f>ROUND(Master!T27/30*'April-09'!I28,0)</f>
        <v>0</v>
      </c>
      <c r="R28" s="27">
        <f t="shared" si="23"/>
        <v>0</v>
      </c>
      <c r="S28" s="27">
        <f t="shared" si="8"/>
        <v>0</v>
      </c>
      <c r="T28" s="27">
        <f>+Master!AO27</f>
        <v>0</v>
      </c>
      <c r="U28" s="27">
        <f t="shared" si="9"/>
        <v>0</v>
      </c>
      <c r="V28" s="27">
        <f t="shared" si="10"/>
        <v>0</v>
      </c>
      <c r="W28" s="27"/>
      <c r="X28" s="27">
        <f>+V28-W28</f>
        <v>0</v>
      </c>
      <c r="Y28" s="15"/>
      <c r="Z28" s="27">
        <f>+X28-Y28</f>
        <v>0</v>
      </c>
      <c r="AA28" s="27">
        <f>+'May-09'!AB28</f>
        <v>0</v>
      </c>
      <c r="AB28" s="27">
        <f>+Z28+AA28</f>
        <v>0</v>
      </c>
    </row>
    <row r="29" spans="1:28" ht="19.5" customHeight="1">
      <c r="A29" s="15">
        <f t="shared" si="15"/>
        <v>24</v>
      </c>
      <c r="B29" s="26">
        <f>+Master!B28</f>
        <v>0</v>
      </c>
      <c r="C29" s="26">
        <f>+Master!C28</f>
        <v>0</v>
      </c>
      <c r="D29" s="26">
        <f>+Master!D28</f>
        <v>0</v>
      </c>
      <c r="E29" s="15"/>
      <c r="F29" s="15"/>
      <c r="G29" s="15"/>
      <c r="H29" s="15"/>
      <c r="I29" s="15">
        <f t="shared" si="14"/>
        <v>0</v>
      </c>
      <c r="J29" s="27">
        <f t="shared" si="16"/>
        <v>0</v>
      </c>
      <c r="K29" s="27">
        <f t="shared" si="17"/>
        <v>0</v>
      </c>
      <c r="L29" s="27">
        <f t="shared" si="18"/>
        <v>0</v>
      </c>
      <c r="M29" s="27">
        <f t="shared" si="19"/>
        <v>0</v>
      </c>
      <c r="N29" s="27">
        <f t="shared" si="20"/>
        <v>0</v>
      </c>
      <c r="O29" s="27">
        <f t="shared" si="21"/>
        <v>0</v>
      </c>
      <c r="P29" s="27">
        <f t="shared" si="22"/>
        <v>0</v>
      </c>
      <c r="Q29" s="27">
        <f>ROUND(Master!T28/30*'April-09'!I29,0)</f>
        <v>0</v>
      </c>
      <c r="R29" s="27">
        <f t="shared" si="23"/>
        <v>0</v>
      </c>
      <c r="S29" s="27">
        <f t="shared" si="8"/>
        <v>0</v>
      </c>
      <c r="T29" s="27">
        <f>+Master!AO28</f>
        <v>0</v>
      </c>
      <c r="U29" s="27">
        <f t="shared" si="9"/>
        <v>0</v>
      </c>
      <c r="V29" s="27">
        <f t="shared" si="10"/>
        <v>0</v>
      </c>
      <c r="W29" s="27"/>
      <c r="X29" s="27">
        <f t="shared" si="24"/>
        <v>0</v>
      </c>
      <c r="Y29" s="15"/>
      <c r="Z29" s="27">
        <f t="shared" si="25"/>
        <v>0</v>
      </c>
      <c r="AA29" s="27">
        <f>+'May-09'!AB29</f>
        <v>0</v>
      </c>
      <c r="AB29" s="27">
        <f t="shared" si="26"/>
        <v>0</v>
      </c>
    </row>
    <row r="30" spans="1:28" ht="19.5" customHeight="1">
      <c r="A30" s="15">
        <f t="shared" si="15"/>
        <v>25</v>
      </c>
      <c r="B30" s="26">
        <f>+Master!B29</f>
        <v>0</v>
      </c>
      <c r="C30" s="26">
        <f>+Master!C29</f>
        <v>0</v>
      </c>
      <c r="D30" s="26">
        <f>+Master!D29</f>
        <v>0</v>
      </c>
      <c r="E30" s="15"/>
      <c r="F30" s="15"/>
      <c r="G30" s="15"/>
      <c r="H30" s="15"/>
      <c r="I30" s="15">
        <f t="shared" si="14"/>
        <v>0</v>
      </c>
      <c r="J30" s="27">
        <f t="shared" si="16"/>
        <v>0</v>
      </c>
      <c r="K30" s="27">
        <f t="shared" si="17"/>
        <v>0</v>
      </c>
      <c r="L30" s="27">
        <f t="shared" si="18"/>
        <v>0</v>
      </c>
      <c r="M30" s="27">
        <f t="shared" si="19"/>
        <v>0</v>
      </c>
      <c r="N30" s="27">
        <f t="shared" si="20"/>
        <v>0</v>
      </c>
      <c r="O30" s="27">
        <f t="shared" si="21"/>
        <v>0</v>
      </c>
      <c r="P30" s="27">
        <f t="shared" si="22"/>
        <v>0</v>
      </c>
      <c r="Q30" s="27">
        <f>ROUND(Master!T29/30*'June-09'!E30,0)</f>
        <v>0</v>
      </c>
      <c r="R30" s="27">
        <f t="shared" si="23"/>
        <v>0</v>
      </c>
      <c r="S30" s="27">
        <f t="shared" si="8"/>
        <v>0</v>
      </c>
      <c r="T30" s="27">
        <f>+Master!AO29</f>
        <v>0</v>
      </c>
      <c r="U30" s="27">
        <f t="shared" si="9"/>
        <v>0</v>
      </c>
      <c r="V30" s="27">
        <f t="shared" si="10"/>
        <v>0</v>
      </c>
      <c r="W30" s="27"/>
      <c r="X30" s="27">
        <f t="shared" si="24"/>
        <v>0</v>
      </c>
      <c r="Y30" s="15"/>
      <c r="Z30" s="27">
        <f t="shared" si="25"/>
        <v>0</v>
      </c>
      <c r="AA30" s="27">
        <f>+'May-09'!AB30</f>
        <v>0</v>
      </c>
      <c r="AB30" s="27">
        <f t="shared" si="26"/>
        <v>0</v>
      </c>
    </row>
    <row r="31" spans="1:28" ht="19.5" customHeight="1">
      <c r="A31" s="15">
        <f t="shared" si="15"/>
        <v>26</v>
      </c>
      <c r="B31" s="26">
        <f>+Master!B30</f>
        <v>0</v>
      </c>
      <c r="C31" s="26">
        <f>+Master!C30</f>
        <v>0</v>
      </c>
      <c r="D31" s="26">
        <f>+Master!D30</f>
        <v>0</v>
      </c>
      <c r="E31" s="15"/>
      <c r="F31" s="15"/>
      <c r="G31" s="15"/>
      <c r="H31" s="15"/>
      <c r="I31" s="15">
        <f t="shared" si="14"/>
        <v>0</v>
      </c>
      <c r="J31" s="27">
        <f t="shared" si="16"/>
        <v>0</v>
      </c>
      <c r="K31" s="27">
        <f t="shared" si="17"/>
        <v>0</v>
      </c>
      <c r="L31" s="27">
        <f t="shared" si="18"/>
        <v>0</v>
      </c>
      <c r="M31" s="27">
        <f t="shared" si="19"/>
        <v>0</v>
      </c>
      <c r="N31" s="27">
        <f t="shared" si="20"/>
        <v>0</v>
      </c>
      <c r="O31" s="27">
        <f t="shared" si="21"/>
        <v>0</v>
      </c>
      <c r="P31" s="27">
        <f t="shared" si="22"/>
        <v>0</v>
      </c>
      <c r="Q31" s="27">
        <f>ROUND(Master!T30/30*'April-09'!I31,0)</f>
        <v>0</v>
      </c>
      <c r="R31" s="27">
        <f t="shared" si="23"/>
        <v>0</v>
      </c>
      <c r="S31" s="27">
        <f t="shared" si="8"/>
        <v>0</v>
      </c>
      <c r="T31" s="27">
        <f>+Master!AO30</f>
        <v>0</v>
      </c>
      <c r="U31" s="27">
        <f t="shared" si="9"/>
        <v>0</v>
      </c>
      <c r="V31" s="27">
        <f t="shared" si="10"/>
        <v>0</v>
      </c>
      <c r="W31" s="27"/>
      <c r="X31" s="27">
        <f t="shared" si="24"/>
        <v>0</v>
      </c>
      <c r="Y31" s="15"/>
      <c r="Z31" s="27">
        <f t="shared" si="25"/>
        <v>0</v>
      </c>
      <c r="AA31" s="27">
        <f>+'May-09'!AB31</f>
        <v>0</v>
      </c>
      <c r="AB31" s="27">
        <f t="shared" si="26"/>
        <v>0</v>
      </c>
    </row>
    <row r="32" spans="17:28" ht="19.5" customHeight="1">
      <c r="Q32" s="28">
        <f aca="true" t="shared" si="27" ref="Q32:AB32">SUM(Q6:Q31)</f>
        <v>0</v>
      </c>
      <c r="R32" s="28">
        <f t="shared" si="27"/>
        <v>0</v>
      </c>
      <c r="S32" s="28">
        <f t="shared" si="27"/>
        <v>0</v>
      </c>
      <c r="T32" s="28">
        <f t="shared" si="27"/>
        <v>0</v>
      </c>
      <c r="U32" s="28">
        <f t="shared" si="27"/>
        <v>0</v>
      </c>
      <c r="V32" s="28">
        <f t="shared" si="27"/>
        <v>0</v>
      </c>
      <c r="W32" s="28">
        <f t="shared" si="27"/>
        <v>0</v>
      </c>
      <c r="X32" s="28">
        <f t="shared" si="27"/>
        <v>0</v>
      </c>
      <c r="Y32" s="28">
        <f t="shared" si="27"/>
        <v>0</v>
      </c>
      <c r="Z32" s="28">
        <f t="shared" si="27"/>
        <v>0</v>
      </c>
      <c r="AA32" s="28">
        <f t="shared" si="27"/>
        <v>0</v>
      </c>
      <c r="AB32" s="28">
        <f t="shared" si="27"/>
        <v>0</v>
      </c>
    </row>
  </sheetData>
  <sheetProtection/>
  <protectedRanges>
    <protectedRange password="F5F8" sqref="Z4:AB32 A4:D31 J4:X32" name="Range1"/>
  </protectedRanges>
  <mergeCells count="1">
    <mergeCell ref="F4:H4"/>
  </mergeCells>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4:AB32"/>
  <sheetViews>
    <sheetView zoomScalePageLayoutView="0" workbookViewId="0" topLeftCell="A1">
      <pane xSplit="5" ySplit="4" topLeftCell="F5" activePane="bottomRight" state="frozen"/>
      <selection pane="topLeft" activeCell="I13" sqref="I13"/>
      <selection pane="topRight" activeCell="I13" sqref="I13"/>
      <selection pane="bottomLeft" activeCell="I13" sqref="I13"/>
      <selection pane="bottomRight" activeCell="Q13" sqref="Q13"/>
    </sheetView>
  </sheetViews>
  <sheetFormatPr defaultColWidth="9.140625" defaultRowHeight="19.5" customHeight="1"/>
  <cols>
    <col min="1" max="1" width="5.57421875" style="29" bestFit="1" customWidth="1"/>
    <col min="2" max="2" width="30.28125" style="29" bestFit="1" customWidth="1"/>
    <col min="3" max="3" width="12.57421875" style="29" bestFit="1" customWidth="1"/>
    <col min="4" max="4" width="15.421875" style="29" bestFit="1" customWidth="1"/>
    <col min="5" max="5" width="8.7109375" style="29" bestFit="1" customWidth="1"/>
    <col min="6" max="9" width="8.7109375" style="29" customWidth="1"/>
    <col min="10" max="10" width="6.00390625" style="29" bestFit="1" customWidth="1"/>
    <col min="11" max="11" width="6.7109375" style="29" bestFit="1" customWidth="1"/>
    <col min="12" max="12" width="8.28125" style="29" bestFit="1" customWidth="1"/>
    <col min="13" max="13" width="8.421875" style="29" bestFit="1" customWidth="1"/>
    <col min="14" max="14" width="4.28125" style="29" bestFit="1" customWidth="1"/>
    <col min="15" max="16" width="9.8515625" style="29" bestFit="1" customWidth="1"/>
    <col min="17" max="17" width="7.7109375" style="29" bestFit="1" customWidth="1"/>
    <col min="18" max="18" width="6.421875" style="29" bestFit="1" customWidth="1"/>
    <col min="19" max="19" width="4.00390625" style="29" bestFit="1" customWidth="1"/>
    <col min="20" max="20" width="8.8515625" style="29" bestFit="1" customWidth="1"/>
    <col min="21" max="21" width="8.421875" style="29" bestFit="1" customWidth="1"/>
    <col min="22" max="22" width="8.57421875" style="29" bestFit="1" customWidth="1"/>
    <col min="23" max="23" width="9.00390625" style="29" bestFit="1" customWidth="1"/>
    <col min="24" max="24" width="8.57421875" style="29" bestFit="1" customWidth="1"/>
    <col min="25" max="25" width="6.421875" style="29" bestFit="1" customWidth="1"/>
    <col min="26" max="27" width="8.57421875" style="29" bestFit="1" customWidth="1"/>
    <col min="28" max="28" width="11.7109375" style="29" bestFit="1" customWidth="1"/>
    <col min="29" max="16384" width="9.140625" style="29" customWidth="1"/>
  </cols>
  <sheetData>
    <row r="4" spans="1:28" ht="45">
      <c r="A4" s="23" t="s">
        <v>16</v>
      </c>
      <c r="B4" s="23" t="s">
        <v>4</v>
      </c>
      <c r="C4" s="23" t="s">
        <v>5</v>
      </c>
      <c r="D4" s="23" t="s">
        <v>41</v>
      </c>
      <c r="E4" s="23" t="s">
        <v>6</v>
      </c>
      <c r="F4" s="68" t="s">
        <v>48</v>
      </c>
      <c r="G4" s="69"/>
      <c r="H4" s="70"/>
      <c r="I4" s="23" t="s">
        <v>49</v>
      </c>
      <c r="J4" s="23" t="s">
        <v>3</v>
      </c>
      <c r="K4" s="23" t="s">
        <v>10</v>
      </c>
      <c r="L4" s="23" t="s">
        <v>1</v>
      </c>
      <c r="M4" s="23" t="s">
        <v>13</v>
      </c>
      <c r="N4" s="23" t="s">
        <v>14</v>
      </c>
      <c r="O4" s="23" t="s">
        <v>33</v>
      </c>
      <c r="P4" s="23" t="s">
        <v>34</v>
      </c>
      <c r="Q4" s="23" t="s">
        <v>7</v>
      </c>
      <c r="R4" s="23" t="s">
        <v>2</v>
      </c>
      <c r="S4" s="23" t="s">
        <v>11</v>
      </c>
      <c r="T4" s="23" t="s">
        <v>8</v>
      </c>
      <c r="U4" s="23" t="s">
        <v>12</v>
      </c>
      <c r="V4" s="24" t="s">
        <v>0</v>
      </c>
      <c r="W4" s="23" t="s">
        <v>9</v>
      </c>
      <c r="X4" s="23" t="s">
        <v>18</v>
      </c>
      <c r="Y4" s="23" t="s">
        <v>20</v>
      </c>
      <c r="Z4" s="23" t="s">
        <v>21</v>
      </c>
      <c r="AA4" s="23" t="s">
        <v>19</v>
      </c>
      <c r="AB4" s="23" t="s">
        <v>22</v>
      </c>
    </row>
    <row r="5" spans="1:28" s="30" customFormat="1" ht="15">
      <c r="A5" s="23"/>
      <c r="B5" s="23"/>
      <c r="C5" s="23"/>
      <c r="D5" s="23"/>
      <c r="E5" s="23"/>
      <c r="F5" s="24" t="s">
        <v>50</v>
      </c>
      <c r="G5" s="24" t="s">
        <v>52</v>
      </c>
      <c r="H5" s="24" t="s">
        <v>51</v>
      </c>
      <c r="I5" s="23"/>
      <c r="J5" s="23"/>
      <c r="K5" s="23"/>
      <c r="L5" s="23"/>
      <c r="M5" s="23"/>
      <c r="N5" s="23"/>
      <c r="O5" s="23"/>
      <c r="P5" s="23"/>
      <c r="Q5" s="23"/>
      <c r="R5" s="23"/>
      <c r="S5" s="23"/>
      <c r="T5" s="23"/>
      <c r="U5" s="23"/>
      <c r="V5" s="24"/>
      <c r="W5" s="23"/>
      <c r="X5" s="23"/>
      <c r="Y5" s="23"/>
      <c r="Z5" s="23"/>
      <c r="AA5" s="23"/>
      <c r="AB5" s="23"/>
    </row>
    <row r="6" spans="1:28" ht="19.5" customHeight="1">
      <c r="A6" s="15">
        <v>1</v>
      </c>
      <c r="B6" s="26">
        <f>+Master!B5</f>
        <v>0</v>
      </c>
      <c r="C6" s="26">
        <f>+Master!C5</f>
        <v>0</v>
      </c>
      <c r="D6" s="26">
        <f>+Master!D5</f>
        <v>0</v>
      </c>
      <c r="E6" s="15"/>
      <c r="F6" s="15"/>
      <c r="G6" s="15"/>
      <c r="H6" s="15"/>
      <c r="I6" s="15">
        <f>+E6+F6+G6+H6</f>
        <v>0</v>
      </c>
      <c r="J6" s="27">
        <f aca="true" t="shared" si="0" ref="J6:J20">ROUND(Q6*25%,0)</f>
        <v>0</v>
      </c>
      <c r="K6" s="27">
        <f aca="true" t="shared" si="1" ref="K6:K20">ROUND(Q6*20%,0)</f>
        <v>0</v>
      </c>
      <c r="L6" s="27">
        <f aca="true" t="shared" si="2" ref="L6:L20">ROUND(Q6*2%,0)</f>
        <v>0</v>
      </c>
      <c r="M6" s="27">
        <f aca="true" t="shared" si="3" ref="M6:M20">ROUND(Q6*2%,0)</f>
        <v>0</v>
      </c>
      <c r="N6" s="27">
        <f aca="true" t="shared" si="4" ref="N6:N20">ROUND(Q6*6%,0)</f>
        <v>0</v>
      </c>
      <c r="O6" s="27">
        <f aca="true" t="shared" si="5" ref="O6:O20">ROUND(Q6*35%,0)</f>
        <v>0</v>
      </c>
      <c r="P6" s="27">
        <f aca="true" t="shared" si="6" ref="P6:P20">ROUND(Q6*10%,0)</f>
        <v>0</v>
      </c>
      <c r="Q6" s="27">
        <f>ROUND(Master!T5/30*'April-09'!I6,0)</f>
        <v>0</v>
      </c>
      <c r="R6" s="27">
        <f aca="true" t="shared" si="7" ref="R6:R20">IF(Q6&lt;=2500,0,IF(Q6&lt;=3500,60,IF(Q6&lt;=5000,120,IF(Q6&lt;=10000,175,200))))</f>
        <v>0</v>
      </c>
      <c r="S6" s="27">
        <f aca="true" t="shared" si="8" ref="S6:S31">ROUND(J6*24%,0)</f>
        <v>0</v>
      </c>
      <c r="T6" s="27">
        <f>+Master!AO5</f>
        <v>0</v>
      </c>
      <c r="U6" s="27">
        <f aca="true" t="shared" si="9" ref="U6:U31">SUM(R6:T6)</f>
        <v>0</v>
      </c>
      <c r="V6" s="27">
        <f aca="true" t="shared" si="10" ref="V6:V31">+Q6-U6</f>
        <v>0</v>
      </c>
      <c r="W6" s="27"/>
      <c r="X6" s="27">
        <f aca="true" t="shared" si="11" ref="X6:X20">+V6-W6</f>
        <v>0</v>
      </c>
      <c r="Y6" s="15"/>
      <c r="Z6" s="27">
        <f aca="true" t="shared" si="12" ref="Z6:Z20">+X6-Y6</f>
        <v>0</v>
      </c>
      <c r="AA6" s="27">
        <f>+'June-09'!AB6</f>
        <v>0</v>
      </c>
      <c r="AB6" s="27">
        <f aca="true" t="shared" si="13" ref="AB6:AB20">+Z6+AA6</f>
        <v>0</v>
      </c>
    </row>
    <row r="7" spans="1:28" ht="19.5" customHeight="1">
      <c r="A7" s="15">
        <f>+A6+1</f>
        <v>2</v>
      </c>
      <c r="B7" s="26">
        <f>+Master!B6</f>
        <v>0</v>
      </c>
      <c r="C7" s="26">
        <f>+Master!C6</f>
        <v>0</v>
      </c>
      <c r="D7" s="26">
        <f>+Master!D6</f>
        <v>0</v>
      </c>
      <c r="E7" s="15"/>
      <c r="F7" s="15"/>
      <c r="G7" s="15"/>
      <c r="H7" s="15"/>
      <c r="I7" s="15">
        <f aca="true" t="shared" si="14" ref="I7:I31">+E7+F7+G7+H7</f>
        <v>0</v>
      </c>
      <c r="J7" s="27">
        <f t="shared" si="0"/>
        <v>0</v>
      </c>
      <c r="K7" s="27">
        <f t="shared" si="1"/>
        <v>0</v>
      </c>
      <c r="L7" s="27">
        <f t="shared" si="2"/>
        <v>0</v>
      </c>
      <c r="M7" s="27">
        <f t="shared" si="3"/>
        <v>0</v>
      </c>
      <c r="N7" s="27">
        <f t="shared" si="4"/>
        <v>0</v>
      </c>
      <c r="O7" s="27">
        <f t="shared" si="5"/>
        <v>0</v>
      </c>
      <c r="P7" s="27">
        <f t="shared" si="6"/>
        <v>0</v>
      </c>
      <c r="Q7" s="27">
        <f>ROUND(Master!T6/30*'April-09'!I7,0)</f>
        <v>0</v>
      </c>
      <c r="R7" s="27">
        <f t="shared" si="7"/>
        <v>0</v>
      </c>
      <c r="S7" s="27">
        <f t="shared" si="8"/>
        <v>0</v>
      </c>
      <c r="T7" s="27">
        <f>+Master!AO6</f>
        <v>0</v>
      </c>
      <c r="U7" s="27">
        <f t="shared" si="9"/>
        <v>0</v>
      </c>
      <c r="V7" s="27">
        <f t="shared" si="10"/>
        <v>0</v>
      </c>
      <c r="W7" s="27"/>
      <c r="X7" s="27">
        <f t="shared" si="11"/>
        <v>0</v>
      </c>
      <c r="Y7" s="15"/>
      <c r="Z7" s="27">
        <f t="shared" si="12"/>
        <v>0</v>
      </c>
      <c r="AA7" s="27">
        <f>+'June-09'!AB7</f>
        <v>0</v>
      </c>
      <c r="AB7" s="27">
        <f t="shared" si="13"/>
        <v>0</v>
      </c>
    </row>
    <row r="8" spans="1:28" ht="19.5" customHeight="1">
      <c r="A8" s="15">
        <f aca="true" t="shared" si="15" ref="A8:A31">+A7+1</f>
        <v>3</v>
      </c>
      <c r="B8" s="26">
        <f>+Master!B7</f>
        <v>0</v>
      </c>
      <c r="C8" s="26">
        <f>+Master!C7</f>
        <v>0</v>
      </c>
      <c r="D8" s="26">
        <f>+Master!D7</f>
        <v>0</v>
      </c>
      <c r="E8" s="15"/>
      <c r="F8" s="15"/>
      <c r="G8" s="15"/>
      <c r="H8" s="15"/>
      <c r="I8" s="15">
        <f t="shared" si="14"/>
        <v>0</v>
      </c>
      <c r="J8" s="27">
        <f t="shared" si="0"/>
        <v>0</v>
      </c>
      <c r="K8" s="27">
        <f t="shared" si="1"/>
        <v>0</v>
      </c>
      <c r="L8" s="27">
        <f t="shared" si="2"/>
        <v>0</v>
      </c>
      <c r="M8" s="27">
        <f t="shared" si="3"/>
        <v>0</v>
      </c>
      <c r="N8" s="27">
        <f t="shared" si="4"/>
        <v>0</v>
      </c>
      <c r="O8" s="27">
        <f t="shared" si="5"/>
        <v>0</v>
      </c>
      <c r="P8" s="27">
        <f t="shared" si="6"/>
        <v>0</v>
      </c>
      <c r="Q8" s="27">
        <f>ROUND(Master!T7/30*'April-09'!I8,0)</f>
        <v>0</v>
      </c>
      <c r="R8" s="27">
        <f t="shared" si="7"/>
        <v>0</v>
      </c>
      <c r="S8" s="27">
        <f t="shared" si="8"/>
        <v>0</v>
      </c>
      <c r="T8" s="27">
        <f>+Master!AO7</f>
        <v>0</v>
      </c>
      <c r="U8" s="27">
        <f t="shared" si="9"/>
        <v>0</v>
      </c>
      <c r="V8" s="27">
        <f t="shared" si="10"/>
        <v>0</v>
      </c>
      <c r="W8" s="27"/>
      <c r="X8" s="27">
        <f t="shared" si="11"/>
        <v>0</v>
      </c>
      <c r="Y8" s="15"/>
      <c r="Z8" s="27">
        <f t="shared" si="12"/>
        <v>0</v>
      </c>
      <c r="AA8" s="27">
        <f>+'June-09'!AB8</f>
        <v>0</v>
      </c>
      <c r="AB8" s="27">
        <f t="shared" si="13"/>
        <v>0</v>
      </c>
    </row>
    <row r="9" spans="1:28" ht="19.5" customHeight="1">
      <c r="A9" s="15">
        <f t="shared" si="15"/>
        <v>4</v>
      </c>
      <c r="B9" s="26">
        <f>+Master!B8</f>
        <v>0</v>
      </c>
      <c r="C9" s="26">
        <f>+Master!C8</f>
        <v>0</v>
      </c>
      <c r="D9" s="26">
        <f>+Master!D8</f>
        <v>0</v>
      </c>
      <c r="E9" s="15"/>
      <c r="F9" s="15"/>
      <c r="G9" s="15"/>
      <c r="H9" s="15"/>
      <c r="I9" s="15">
        <f t="shared" si="14"/>
        <v>0</v>
      </c>
      <c r="J9" s="27">
        <f t="shared" si="0"/>
        <v>0</v>
      </c>
      <c r="K9" s="27">
        <f t="shared" si="1"/>
        <v>0</v>
      </c>
      <c r="L9" s="27">
        <f t="shared" si="2"/>
        <v>0</v>
      </c>
      <c r="M9" s="27">
        <f t="shared" si="3"/>
        <v>0</v>
      </c>
      <c r="N9" s="27">
        <f t="shared" si="4"/>
        <v>0</v>
      </c>
      <c r="O9" s="27">
        <f t="shared" si="5"/>
        <v>0</v>
      </c>
      <c r="P9" s="27">
        <f t="shared" si="6"/>
        <v>0</v>
      </c>
      <c r="Q9" s="27">
        <f>ROUND(Master!T8/30*'April-09'!I9,0)</f>
        <v>0</v>
      </c>
      <c r="R9" s="27">
        <f t="shared" si="7"/>
        <v>0</v>
      </c>
      <c r="S9" s="27">
        <f t="shared" si="8"/>
        <v>0</v>
      </c>
      <c r="T9" s="27">
        <f>+Master!AO8</f>
        <v>0</v>
      </c>
      <c r="U9" s="27">
        <f t="shared" si="9"/>
        <v>0</v>
      </c>
      <c r="V9" s="27">
        <f t="shared" si="10"/>
        <v>0</v>
      </c>
      <c r="W9" s="27"/>
      <c r="X9" s="27">
        <f t="shared" si="11"/>
        <v>0</v>
      </c>
      <c r="Y9" s="15"/>
      <c r="Z9" s="27">
        <f t="shared" si="12"/>
        <v>0</v>
      </c>
      <c r="AA9" s="27">
        <f>+'June-09'!AB9</f>
        <v>0</v>
      </c>
      <c r="AB9" s="27">
        <f t="shared" si="13"/>
        <v>0</v>
      </c>
    </row>
    <row r="10" spans="1:28" ht="19.5" customHeight="1">
      <c r="A10" s="15">
        <f t="shared" si="15"/>
        <v>5</v>
      </c>
      <c r="B10" s="26">
        <f>+Master!B9</f>
        <v>0</v>
      </c>
      <c r="C10" s="26">
        <f>+Master!C9</f>
        <v>0</v>
      </c>
      <c r="D10" s="26">
        <f>+Master!D9</f>
        <v>0</v>
      </c>
      <c r="E10" s="15"/>
      <c r="F10" s="15"/>
      <c r="G10" s="15"/>
      <c r="H10" s="15"/>
      <c r="I10" s="15">
        <f t="shared" si="14"/>
        <v>0</v>
      </c>
      <c r="J10" s="27">
        <f t="shared" si="0"/>
        <v>0</v>
      </c>
      <c r="K10" s="27">
        <f t="shared" si="1"/>
        <v>0</v>
      </c>
      <c r="L10" s="27">
        <f t="shared" si="2"/>
        <v>0</v>
      </c>
      <c r="M10" s="27">
        <f t="shared" si="3"/>
        <v>0</v>
      </c>
      <c r="N10" s="27">
        <f t="shared" si="4"/>
        <v>0</v>
      </c>
      <c r="O10" s="27">
        <f t="shared" si="5"/>
        <v>0</v>
      </c>
      <c r="P10" s="27">
        <f t="shared" si="6"/>
        <v>0</v>
      </c>
      <c r="Q10" s="27">
        <f>ROUND(Master!T9/30*'April-09'!I10,0)</f>
        <v>0</v>
      </c>
      <c r="R10" s="27">
        <f t="shared" si="7"/>
        <v>0</v>
      </c>
      <c r="S10" s="27">
        <f t="shared" si="8"/>
        <v>0</v>
      </c>
      <c r="T10" s="27">
        <f>+Master!AO9</f>
        <v>0</v>
      </c>
      <c r="U10" s="27">
        <f t="shared" si="9"/>
        <v>0</v>
      </c>
      <c r="V10" s="27">
        <f t="shared" si="10"/>
        <v>0</v>
      </c>
      <c r="W10" s="27"/>
      <c r="X10" s="27">
        <f t="shared" si="11"/>
        <v>0</v>
      </c>
      <c r="Y10" s="15"/>
      <c r="Z10" s="27">
        <f t="shared" si="12"/>
        <v>0</v>
      </c>
      <c r="AA10" s="27">
        <f>+'June-09'!AB10</f>
        <v>0</v>
      </c>
      <c r="AB10" s="27">
        <f t="shared" si="13"/>
        <v>0</v>
      </c>
    </row>
    <row r="11" spans="1:28" ht="19.5" customHeight="1">
      <c r="A11" s="15">
        <f t="shared" si="15"/>
        <v>6</v>
      </c>
      <c r="B11" s="26">
        <f>+Master!B10</f>
        <v>0</v>
      </c>
      <c r="C11" s="26">
        <f>+Master!C10</f>
        <v>0</v>
      </c>
      <c r="D11" s="26">
        <f>+Master!D10</f>
        <v>0</v>
      </c>
      <c r="E11" s="15"/>
      <c r="F11" s="15"/>
      <c r="G11" s="15"/>
      <c r="H11" s="15"/>
      <c r="I11" s="15">
        <f t="shared" si="14"/>
        <v>0</v>
      </c>
      <c r="J11" s="27">
        <f t="shared" si="0"/>
        <v>0</v>
      </c>
      <c r="K11" s="27">
        <f t="shared" si="1"/>
        <v>0</v>
      </c>
      <c r="L11" s="27">
        <f t="shared" si="2"/>
        <v>0</v>
      </c>
      <c r="M11" s="27">
        <f t="shared" si="3"/>
        <v>0</v>
      </c>
      <c r="N11" s="27">
        <f t="shared" si="4"/>
        <v>0</v>
      </c>
      <c r="O11" s="27">
        <f t="shared" si="5"/>
        <v>0</v>
      </c>
      <c r="P11" s="27">
        <f t="shared" si="6"/>
        <v>0</v>
      </c>
      <c r="Q11" s="27">
        <f>ROUND(Master!T10/30*'July-09'!E11,0)</f>
        <v>0</v>
      </c>
      <c r="R11" s="27">
        <f t="shared" si="7"/>
        <v>0</v>
      </c>
      <c r="S11" s="27">
        <f t="shared" si="8"/>
        <v>0</v>
      </c>
      <c r="T11" s="27">
        <f>+Master!AO10</f>
        <v>0</v>
      </c>
      <c r="U11" s="27">
        <f t="shared" si="9"/>
        <v>0</v>
      </c>
      <c r="V11" s="27">
        <f t="shared" si="10"/>
        <v>0</v>
      </c>
      <c r="W11" s="27"/>
      <c r="X11" s="27">
        <f t="shared" si="11"/>
        <v>0</v>
      </c>
      <c r="Y11" s="15"/>
      <c r="Z11" s="27">
        <f t="shared" si="12"/>
        <v>0</v>
      </c>
      <c r="AA11" s="27">
        <f>+'June-09'!AB11</f>
        <v>0</v>
      </c>
      <c r="AB11" s="27">
        <f t="shared" si="13"/>
        <v>0</v>
      </c>
    </row>
    <row r="12" spans="1:28" ht="19.5" customHeight="1">
      <c r="A12" s="15">
        <f t="shared" si="15"/>
        <v>7</v>
      </c>
      <c r="B12" s="26">
        <f>+Master!B11</f>
        <v>0</v>
      </c>
      <c r="C12" s="26">
        <f>+Master!C11</f>
        <v>0</v>
      </c>
      <c r="D12" s="26">
        <f>+Master!D11</f>
        <v>0</v>
      </c>
      <c r="E12" s="15"/>
      <c r="F12" s="15"/>
      <c r="G12" s="15"/>
      <c r="H12" s="15"/>
      <c r="I12" s="15">
        <f t="shared" si="14"/>
        <v>0</v>
      </c>
      <c r="J12" s="27">
        <f t="shared" si="0"/>
        <v>0</v>
      </c>
      <c r="K12" s="27">
        <f t="shared" si="1"/>
        <v>0</v>
      </c>
      <c r="L12" s="27">
        <f t="shared" si="2"/>
        <v>0</v>
      </c>
      <c r="M12" s="27">
        <f t="shared" si="3"/>
        <v>0</v>
      </c>
      <c r="N12" s="27">
        <f t="shared" si="4"/>
        <v>0</v>
      </c>
      <c r="O12" s="27">
        <f t="shared" si="5"/>
        <v>0</v>
      </c>
      <c r="P12" s="27">
        <f t="shared" si="6"/>
        <v>0</v>
      </c>
      <c r="Q12" s="27">
        <f>ROUND(Master!T11/30*'April-09'!I12,0)</f>
        <v>0</v>
      </c>
      <c r="R12" s="27">
        <f t="shared" si="7"/>
        <v>0</v>
      </c>
      <c r="S12" s="27">
        <f t="shared" si="8"/>
        <v>0</v>
      </c>
      <c r="T12" s="27">
        <f>+Master!AO11</f>
        <v>0</v>
      </c>
      <c r="U12" s="27">
        <f t="shared" si="9"/>
        <v>0</v>
      </c>
      <c r="V12" s="27">
        <f t="shared" si="10"/>
        <v>0</v>
      </c>
      <c r="W12" s="27"/>
      <c r="X12" s="27">
        <f t="shared" si="11"/>
        <v>0</v>
      </c>
      <c r="Y12" s="15"/>
      <c r="Z12" s="27">
        <f t="shared" si="12"/>
        <v>0</v>
      </c>
      <c r="AA12" s="27">
        <f>+'June-09'!AB12</f>
        <v>0</v>
      </c>
      <c r="AB12" s="27">
        <f t="shared" si="13"/>
        <v>0</v>
      </c>
    </row>
    <row r="13" spans="1:28" ht="19.5" customHeight="1">
      <c r="A13" s="15">
        <f t="shared" si="15"/>
        <v>8</v>
      </c>
      <c r="B13" s="26">
        <f>+Master!B12</f>
        <v>0</v>
      </c>
      <c r="C13" s="26">
        <f>+Master!C12</f>
        <v>0</v>
      </c>
      <c r="D13" s="26">
        <f>+Master!D12</f>
        <v>0</v>
      </c>
      <c r="E13" s="15"/>
      <c r="F13" s="15"/>
      <c r="G13" s="15"/>
      <c r="H13" s="15"/>
      <c r="I13" s="15">
        <f t="shared" si="14"/>
        <v>0</v>
      </c>
      <c r="J13" s="27">
        <f t="shared" si="0"/>
        <v>0</v>
      </c>
      <c r="K13" s="27">
        <f t="shared" si="1"/>
        <v>0</v>
      </c>
      <c r="L13" s="27">
        <f t="shared" si="2"/>
        <v>0</v>
      </c>
      <c r="M13" s="27">
        <f t="shared" si="3"/>
        <v>0</v>
      </c>
      <c r="N13" s="27">
        <f t="shared" si="4"/>
        <v>0</v>
      </c>
      <c r="O13" s="27">
        <f t="shared" si="5"/>
        <v>0</v>
      </c>
      <c r="P13" s="27">
        <f t="shared" si="6"/>
        <v>0</v>
      </c>
      <c r="Q13" s="27">
        <f>ROUND(Master!T12/30*'April-09'!I13,0)</f>
        <v>0</v>
      </c>
      <c r="R13" s="27">
        <f t="shared" si="7"/>
        <v>0</v>
      </c>
      <c r="S13" s="27">
        <f t="shared" si="8"/>
        <v>0</v>
      </c>
      <c r="T13" s="27">
        <f>+Master!AO12</f>
        <v>0</v>
      </c>
      <c r="U13" s="27">
        <f t="shared" si="9"/>
        <v>0</v>
      </c>
      <c r="V13" s="27">
        <f t="shared" si="10"/>
        <v>0</v>
      </c>
      <c r="W13" s="27"/>
      <c r="X13" s="27">
        <f t="shared" si="11"/>
        <v>0</v>
      </c>
      <c r="Y13" s="15"/>
      <c r="Z13" s="27">
        <f t="shared" si="12"/>
        <v>0</v>
      </c>
      <c r="AA13" s="27">
        <f>+'June-09'!AB13</f>
        <v>0</v>
      </c>
      <c r="AB13" s="27">
        <f t="shared" si="13"/>
        <v>0</v>
      </c>
    </row>
    <row r="14" spans="1:28" ht="19.5" customHeight="1">
      <c r="A14" s="15">
        <f t="shared" si="15"/>
        <v>9</v>
      </c>
      <c r="B14" s="26">
        <f>+Master!B13</f>
        <v>0</v>
      </c>
      <c r="C14" s="26">
        <f>+Master!C13</f>
        <v>0</v>
      </c>
      <c r="D14" s="26">
        <f>+Master!D13</f>
        <v>0</v>
      </c>
      <c r="E14" s="15"/>
      <c r="F14" s="15"/>
      <c r="G14" s="15"/>
      <c r="H14" s="15"/>
      <c r="I14" s="15">
        <f t="shared" si="14"/>
        <v>0</v>
      </c>
      <c r="J14" s="27">
        <f t="shared" si="0"/>
        <v>0</v>
      </c>
      <c r="K14" s="27">
        <f t="shared" si="1"/>
        <v>0</v>
      </c>
      <c r="L14" s="27">
        <f t="shared" si="2"/>
        <v>0</v>
      </c>
      <c r="M14" s="27">
        <f t="shared" si="3"/>
        <v>0</v>
      </c>
      <c r="N14" s="27">
        <f t="shared" si="4"/>
        <v>0</v>
      </c>
      <c r="O14" s="27">
        <f t="shared" si="5"/>
        <v>0</v>
      </c>
      <c r="P14" s="27">
        <f t="shared" si="6"/>
        <v>0</v>
      </c>
      <c r="Q14" s="27">
        <f>ROUND(Master!T13/30*'April-09'!I14,0)</f>
        <v>0</v>
      </c>
      <c r="R14" s="27">
        <f t="shared" si="7"/>
        <v>0</v>
      </c>
      <c r="S14" s="27">
        <f t="shared" si="8"/>
        <v>0</v>
      </c>
      <c r="T14" s="27">
        <f>+Master!AO13</f>
        <v>0</v>
      </c>
      <c r="U14" s="27">
        <f t="shared" si="9"/>
        <v>0</v>
      </c>
      <c r="V14" s="27">
        <f t="shared" si="10"/>
        <v>0</v>
      </c>
      <c r="W14" s="27"/>
      <c r="X14" s="27">
        <f t="shared" si="11"/>
        <v>0</v>
      </c>
      <c r="Y14" s="15"/>
      <c r="Z14" s="27">
        <f t="shared" si="12"/>
        <v>0</v>
      </c>
      <c r="AA14" s="27">
        <f>+'June-09'!AB14</f>
        <v>0</v>
      </c>
      <c r="AB14" s="27">
        <f t="shared" si="13"/>
        <v>0</v>
      </c>
    </row>
    <row r="15" spans="1:28" ht="19.5" customHeight="1">
      <c r="A15" s="15">
        <f t="shared" si="15"/>
        <v>10</v>
      </c>
      <c r="B15" s="26">
        <f>+Master!B14</f>
        <v>0</v>
      </c>
      <c r="C15" s="26">
        <f>+Master!C14</f>
        <v>0</v>
      </c>
      <c r="D15" s="26">
        <f>+Master!D14</f>
        <v>0</v>
      </c>
      <c r="E15" s="15"/>
      <c r="F15" s="15"/>
      <c r="G15" s="15"/>
      <c r="H15" s="15"/>
      <c r="I15" s="15">
        <f t="shared" si="14"/>
        <v>0</v>
      </c>
      <c r="J15" s="27">
        <f t="shared" si="0"/>
        <v>0</v>
      </c>
      <c r="K15" s="27">
        <f t="shared" si="1"/>
        <v>0</v>
      </c>
      <c r="L15" s="27">
        <f t="shared" si="2"/>
        <v>0</v>
      </c>
      <c r="M15" s="27">
        <f t="shared" si="3"/>
        <v>0</v>
      </c>
      <c r="N15" s="27">
        <f t="shared" si="4"/>
        <v>0</v>
      </c>
      <c r="O15" s="27">
        <f t="shared" si="5"/>
        <v>0</v>
      </c>
      <c r="P15" s="27">
        <f t="shared" si="6"/>
        <v>0</v>
      </c>
      <c r="Q15" s="27">
        <f>ROUND(Master!T14/30*'April-09'!I15,0)</f>
        <v>0</v>
      </c>
      <c r="R15" s="27">
        <f t="shared" si="7"/>
        <v>0</v>
      </c>
      <c r="S15" s="27">
        <f t="shared" si="8"/>
        <v>0</v>
      </c>
      <c r="T15" s="27">
        <f>+Master!AO14</f>
        <v>0</v>
      </c>
      <c r="U15" s="27">
        <f t="shared" si="9"/>
        <v>0</v>
      </c>
      <c r="V15" s="27">
        <f t="shared" si="10"/>
        <v>0</v>
      </c>
      <c r="W15" s="27"/>
      <c r="X15" s="27">
        <f t="shared" si="11"/>
        <v>0</v>
      </c>
      <c r="Y15" s="15"/>
      <c r="Z15" s="27">
        <f t="shared" si="12"/>
        <v>0</v>
      </c>
      <c r="AA15" s="27">
        <f>+'June-09'!AB15</f>
        <v>0</v>
      </c>
      <c r="AB15" s="27">
        <f t="shared" si="13"/>
        <v>0</v>
      </c>
    </row>
    <row r="16" spans="1:28" ht="19.5" customHeight="1">
      <c r="A16" s="15">
        <f t="shared" si="15"/>
        <v>11</v>
      </c>
      <c r="B16" s="26">
        <f>+Master!B15</f>
        <v>0</v>
      </c>
      <c r="C16" s="26">
        <f>+Master!C15</f>
        <v>0</v>
      </c>
      <c r="D16" s="26">
        <f>+Master!D15</f>
        <v>0</v>
      </c>
      <c r="E16" s="15"/>
      <c r="F16" s="15"/>
      <c r="G16" s="15"/>
      <c r="H16" s="15"/>
      <c r="I16" s="15">
        <f t="shared" si="14"/>
        <v>0</v>
      </c>
      <c r="J16" s="27">
        <f t="shared" si="0"/>
        <v>0</v>
      </c>
      <c r="K16" s="27">
        <f t="shared" si="1"/>
        <v>0</v>
      </c>
      <c r="L16" s="27">
        <f t="shared" si="2"/>
        <v>0</v>
      </c>
      <c r="M16" s="27">
        <f t="shared" si="3"/>
        <v>0</v>
      </c>
      <c r="N16" s="27">
        <f t="shared" si="4"/>
        <v>0</v>
      </c>
      <c r="O16" s="27">
        <f t="shared" si="5"/>
        <v>0</v>
      </c>
      <c r="P16" s="27">
        <f t="shared" si="6"/>
        <v>0</v>
      </c>
      <c r="Q16" s="27">
        <f>ROUND(Master!T15/30*'April-09'!I16,0)</f>
        <v>0</v>
      </c>
      <c r="R16" s="27">
        <f t="shared" si="7"/>
        <v>0</v>
      </c>
      <c r="S16" s="27">
        <f t="shared" si="8"/>
        <v>0</v>
      </c>
      <c r="T16" s="27">
        <f>+Master!AO15</f>
        <v>0</v>
      </c>
      <c r="U16" s="27">
        <f t="shared" si="9"/>
        <v>0</v>
      </c>
      <c r="V16" s="27">
        <f t="shared" si="10"/>
        <v>0</v>
      </c>
      <c r="W16" s="27"/>
      <c r="X16" s="27">
        <f t="shared" si="11"/>
        <v>0</v>
      </c>
      <c r="Y16" s="15"/>
      <c r="Z16" s="27">
        <f t="shared" si="12"/>
        <v>0</v>
      </c>
      <c r="AA16" s="27">
        <f>+'June-09'!AB16</f>
        <v>0</v>
      </c>
      <c r="AB16" s="27">
        <f t="shared" si="13"/>
        <v>0</v>
      </c>
    </row>
    <row r="17" spans="1:28" ht="19.5" customHeight="1">
      <c r="A17" s="15">
        <f t="shared" si="15"/>
        <v>12</v>
      </c>
      <c r="B17" s="26">
        <f>+Master!B16</f>
        <v>0</v>
      </c>
      <c r="C17" s="26">
        <f>+Master!C16</f>
        <v>0</v>
      </c>
      <c r="D17" s="26">
        <f>+Master!D16</f>
        <v>0</v>
      </c>
      <c r="E17" s="15"/>
      <c r="F17" s="15"/>
      <c r="G17" s="15"/>
      <c r="H17" s="15"/>
      <c r="I17" s="15">
        <f t="shared" si="14"/>
        <v>0</v>
      </c>
      <c r="J17" s="27">
        <f t="shared" si="0"/>
        <v>0</v>
      </c>
      <c r="K17" s="27">
        <f t="shared" si="1"/>
        <v>0</v>
      </c>
      <c r="L17" s="27">
        <f t="shared" si="2"/>
        <v>0</v>
      </c>
      <c r="M17" s="27">
        <f t="shared" si="3"/>
        <v>0</v>
      </c>
      <c r="N17" s="27">
        <f t="shared" si="4"/>
        <v>0</v>
      </c>
      <c r="O17" s="27">
        <f t="shared" si="5"/>
        <v>0</v>
      </c>
      <c r="P17" s="27">
        <f t="shared" si="6"/>
        <v>0</v>
      </c>
      <c r="Q17" s="27">
        <f>ROUND(Master!T16/30*'April-09'!I17,0)</f>
        <v>0</v>
      </c>
      <c r="R17" s="27">
        <f t="shared" si="7"/>
        <v>0</v>
      </c>
      <c r="S17" s="27">
        <f t="shared" si="8"/>
        <v>0</v>
      </c>
      <c r="T17" s="27">
        <f>+Master!AO16</f>
        <v>0</v>
      </c>
      <c r="U17" s="27">
        <f t="shared" si="9"/>
        <v>0</v>
      </c>
      <c r="V17" s="27">
        <f t="shared" si="10"/>
        <v>0</v>
      </c>
      <c r="W17" s="27"/>
      <c r="X17" s="27">
        <f t="shared" si="11"/>
        <v>0</v>
      </c>
      <c r="Y17" s="15"/>
      <c r="Z17" s="27">
        <f t="shared" si="12"/>
        <v>0</v>
      </c>
      <c r="AA17" s="27">
        <f>+'June-09'!AB17</f>
        <v>0</v>
      </c>
      <c r="AB17" s="27">
        <f t="shared" si="13"/>
        <v>0</v>
      </c>
    </row>
    <row r="18" spans="1:28" ht="19.5" customHeight="1">
      <c r="A18" s="15">
        <f t="shared" si="15"/>
        <v>13</v>
      </c>
      <c r="B18" s="26">
        <f>+Master!B17</f>
        <v>0</v>
      </c>
      <c r="C18" s="26">
        <f>+Master!C17</f>
        <v>0</v>
      </c>
      <c r="D18" s="26">
        <f>+Master!D17</f>
        <v>0</v>
      </c>
      <c r="E18" s="15"/>
      <c r="F18" s="15"/>
      <c r="G18" s="15"/>
      <c r="H18" s="15"/>
      <c r="I18" s="15">
        <f t="shared" si="14"/>
        <v>0</v>
      </c>
      <c r="J18" s="27">
        <f t="shared" si="0"/>
        <v>0</v>
      </c>
      <c r="K18" s="27">
        <f t="shared" si="1"/>
        <v>0</v>
      </c>
      <c r="L18" s="27">
        <f t="shared" si="2"/>
        <v>0</v>
      </c>
      <c r="M18" s="27">
        <f t="shared" si="3"/>
        <v>0</v>
      </c>
      <c r="N18" s="27">
        <f t="shared" si="4"/>
        <v>0</v>
      </c>
      <c r="O18" s="27">
        <f t="shared" si="5"/>
        <v>0</v>
      </c>
      <c r="P18" s="27">
        <f t="shared" si="6"/>
        <v>0</v>
      </c>
      <c r="Q18" s="27">
        <f>ROUND(Master!T17/30*'April-09'!I18,0)</f>
        <v>0</v>
      </c>
      <c r="R18" s="27">
        <f t="shared" si="7"/>
        <v>0</v>
      </c>
      <c r="S18" s="27">
        <f t="shared" si="8"/>
        <v>0</v>
      </c>
      <c r="T18" s="27">
        <f>+Master!AO17</f>
        <v>0</v>
      </c>
      <c r="U18" s="27">
        <f t="shared" si="9"/>
        <v>0</v>
      </c>
      <c r="V18" s="27">
        <f t="shared" si="10"/>
        <v>0</v>
      </c>
      <c r="W18" s="27"/>
      <c r="X18" s="27">
        <f t="shared" si="11"/>
        <v>0</v>
      </c>
      <c r="Y18" s="15"/>
      <c r="Z18" s="27">
        <f t="shared" si="12"/>
        <v>0</v>
      </c>
      <c r="AA18" s="27">
        <f>+'June-09'!AB18</f>
        <v>0</v>
      </c>
      <c r="AB18" s="27">
        <f t="shared" si="13"/>
        <v>0</v>
      </c>
    </row>
    <row r="19" spans="1:28" ht="19.5" customHeight="1">
      <c r="A19" s="15">
        <f t="shared" si="15"/>
        <v>14</v>
      </c>
      <c r="B19" s="26">
        <f>+Master!B18</f>
        <v>0</v>
      </c>
      <c r="C19" s="26">
        <f>+Master!C18</f>
        <v>0</v>
      </c>
      <c r="D19" s="26">
        <f>+Master!D18</f>
        <v>0</v>
      </c>
      <c r="E19" s="15"/>
      <c r="F19" s="15"/>
      <c r="G19" s="15"/>
      <c r="H19" s="15"/>
      <c r="I19" s="15">
        <f t="shared" si="14"/>
        <v>0</v>
      </c>
      <c r="J19" s="27">
        <f t="shared" si="0"/>
        <v>0</v>
      </c>
      <c r="K19" s="27">
        <f t="shared" si="1"/>
        <v>0</v>
      </c>
      <c r="L19" s="27">
        <f t="shared" si="2"/>
        <v>0</v>
      </c>
      <c r="M19" s="27">
        <f t="shared" si="3"/>
        <v>0</v>
      </c>
      <c r="N19" s="27">
        <f t="shared" si="4"/>
        <v>0</v>
      </c>
      <c r="O19" s="27">
        <f t="shared" si="5"/>
        <v>0</v>
      </c>
      <c r="P19" s="27">
        <f t="shared" si="6"/>
        <v>0</v>
      </c>
      <c r="Q19" s="27">
        <f>ROUND(Master!T18/30*'April-09'!I19,0)</f>
        <v>0</v>
      </c>
      <c r="R19" s="27">
        <f t="shared" si="7"/>
        <v>0</v>
      </c>
      <c r="S19" s="27">
        <f t="shared" si="8"/>
        <v>0</v>
      </c>
      <c r="T19" s="27">
        <f>+Master!AO18</f>
        <v>0</v>
      </c>
      <c r="U19" s="27">
        <f t="shared" si="9"/>
        <v>0</v>
      </c>
      <c r="V19" s="27">
        <f t="shared" si="10"/>
        <v>0</v>
      </c>
      <c r="W19" s="27"/>
      <c r="X19" s="27">
        <f t="shared" si="11"/>
        <v>0</v>
      </c>
      <c r="Y19" s="15"/>
      <c r="Z19" s="27">
        <f t="shared" si="12"/>
        <v>0</v>
      </c>
      <c r="AA19" s="27">
        <f>+'June-09'!AB19</f>
        <v>0</v>
      </c>
      <c r="AB19" s="27">
        <f t="shared" si="13"/>
        <v>0</v>
      </c>
    </row>
    <row r="20" spans="1:28" ht="19.5" customHeight="1">
      <c r="A20" s="15">
        <f t="shared" si="15"/>
        <v>15</v>
      </c>
      <c r="B20" s="26">
        <f>+Master!B19</f>
        <v>0</v>
      </c>
      <c r="C20" s="26">
        <f>+Master!C19</f>
        <v>0</v>
      </c>
      <c r="D20" s="26">
        <f>+Master!D19</f>
        <v>0</v>
      </c>
      <c r="E20" s="15"/>
      <c r="F20" s="15"/>
      <c r="G20" s="15"/>
      <c r="H20" s="15"/>
      <c r="I20" s="15">
        <f t="shared" si="14"/>
        <v>0</v>
      </c>
      <c r="J20" s="27">
        <f t="shared" si="0"/>
        <v>0</v>
      </c>
      <c r="K20" s="27">
        <f t="shared" si="1"/>
        <v>0</v>
      </c>
      <c r="L20" s="27">
        <f t="shared" si="2"/>
        <v>0</v>
      </c>
      <c r="M20" s="27">
        <f t="shared" si="3"/>
        <v>0</v>
      </c>
      <c r="N20" s="27">
        <f t="shared" si="4"/>
        <v>0</v>
      </c>
      <c r="O20" s="27">
        <f t="shared" si="5"/>
        <v>0</v>
      </c>
      <c r="P20" s="27">
        <f t="shared" si="6"/>
        <v>0</v>
      </c>
      <c r="Q20" s="27">
        <f>ROUND(Master!T19/30*'April-09'!I20,0)</f>
        <v>0</v>
      </c>
      <c r="R20" s="27">
        <f t="shared" si="7"/>
        <v>0</v>
      </c>
      <c r="S20" s="27">
        <f t="shared" si="8"/>
        <v>0</v>
      </c>
      <c r="T20" s="27">
        <f>+Master!AO19</f>
        <v>0</v>
      </c>
      <c r="U20" s="27">
        <f t="shared" si="9"/>
        <v>0</v>
      </c>
      <c r="V20" s="27">
        <f t="shared" si="10"/>
        <v>0</v>
      </c>
      <c r="W20" s="27"/>
      <c r="X20" s="27">
        <f t="shared" si="11"/>
        <v>0</v>
      </c>
      <c r="Y20" s="15"/>
      <c r="Z20" s="27">
        <f t="shared" si="12"/>
        <v>0</v>
      </c>
      <c r="AA20" s="27">
        <f>+'June-09'!AB20</f>
        <v>0</v>
      </c>
      <c r="AB20" s="27">
        <f t="shared" si="13"/>
        <v>0</v>
      </c>
    </row>
    <row r="21" spans="1:28" ht="19.5" customHeight="1">
      <c r="A21" s="15">
        <f t="shared" si="15"/>
        <v>16</v>
      </c>
      <c r="B21" s="26">
        <f>+Master!B20</f>
        <v>0</v>
      </c>
      <c r="C21" s="26">
        <f>+Master!C20</f>
        <v>0</v>
      </c>
      <c r="D21" s="26">
        <f>+Master!D20</f>
        <v>0</v>
      </c>
      <c r="E21" s="15"/>
      <c r="F21" s="15"/>
      <c r="G21" s="15"/>
      <c r="H21" s="15"/>
      <c r="I21" s="15">
        <f t="shared" si="14"/>
        <v>0</v>
      </c>
      <c r="J21" s="27">
        <f aca="true" t="shared" si="16" ref="J21:J31">ROUND(Q21*25%,0)</f>
        <v>0</v>
      </c>
      <c r="K21" s="27">
        <f aca="true" t="shared" si="17" ref="K21:K31">ROUND(Q21*20%,0)</f>
        <v>0</v>
      </c>
      <c r="L21" s="27">
        <f aca="true" t="shared" si="18" ref="L21:L31">ROUND(Q21*2%,0)</f>
        <v>0</v>
      </c>
      <c r="M21" s="27">
        <f aca="true" t="shared" si="19" ref="M21:M31">ROUND(Q21*2%,0)</f>
        <v>0</v>
      </c>
      <c r="N21" s="27">
        <f aca="true" t="shared" si="20" ref="N21:N31">ROUND(Q21*6%,0)</f>
        <v>0</v>
      </c>
      <c r="O21" s="27">
        <f aca="true" t="shared" si="21" ref="O21:O31">ROUND(Q21*35%,0)</f>
        <v>0</v>
      </c>
      <c r="P21" s="27">
        <f aca="true" t="shared" si="22" ref="P21:P31">ROUND(Q21*10%,0)</f>
        <v>0</v>
      </c>
      <c r="Q21" s="27">
        <f>ROUND(Master!T20/30*'July-09'!E21,0)</f>
        <v>0</v>
      </c>
      <c r="R21" s="27">
        <f aca="true" t="shared" si="23" ref="R21:R31">IF(Q21&lt;=2500,0,IF(Q21&lt;=3500,60,IF(Q21&lt;=5000,120,IF(Q21&lt;=10000,175,200))))</f>
        <v>0</v>
      </c>
      <c r="S21" s="27">
        <f t="shared" si="8"/>
        <v>0</v>
      </c>
      <c r="T21" s="27">
        <f>+Master!AO20</f>
        <v>0</v>
      </c>
      <c r="U21" s="27">
        <f t="shared" si="9"/>
        <v>0</v>
      </c>
      <c r="V21" s="27">
        <f t="shared" si="10"/>
        <v>0</v>
      </c>
      <c r="W21" s="27"/>
      <c r="X21" s="27">
        <f aca="true" t="shared" si="24" ref="X21:X31">+V21-W21</f>
        <v>0</v>
      </c>
      <c r="Y21" s="15"/>
      <c r="Z21" s="27">
        <f aca="true" t="shared" si="25" ref="Z21:Z31">+X21-Y21</f>
        <v>0</v>
      </c>
      <c r="AA21" s="27">
        <f>+'June-09'!AB21</f>
        <v>0</v>
      </c>
      <c r="AB21" s="27">
        <f aca="true" t="shared" si="26" ref="AB21:AB31">+Z21+AA21</f>
        <v>0</v>
      </c>
    </row>
    <row r="22" spans="1:28" ht="19.5" customHeight="1">
      <c r="A22" s="15">
        <f t="shared" si="15"/>
        <v>17</v>
      </c>
      <c r="B22" s="26">
        <f>+Master!B21</f>
        <v>0</v>
      </c>
      <c r="C22" s="26">
        <f>+Master!C21</f>
        <v>0</v>
      </c>
      <c r="D22" s="26">
        <f>+Master!D21</f>
        <v>0</v>
      </c>
      <c r="E22" s="15"/>
      <c r="F22" s="15"/>
      <c r="G22" s="15"/>
      <c r="H22" s="15"/>
      <c r="I22" s="15">
        <f t="shared" si="14"/>
        <v>0</v>
      </c>
      <c r="J22" s="27">
        <f t="shared" si="16"/>
        <v>0</v>
      </c>
      <c r="K22" s="27">
        <f t="shared" si="17"/>
        <v>0</v>
      </c>
      <c r="L22" s="27">
        <f t="shared" si="18"/>
        <v>0</v>
      </c>
      <c r="M22" s="27">
        <f t="shared" si="19"/>
        <v>0</v>
      </c>
      <c r="N22" s="27">
        <f t="shared" si="20"/>
        <v>0</v>
      </c>
      <c r="O22" s="27">
        <f t="shared" si="21"/>
        <v>0</v>
      </c>
      <c r="P22" s="27">
        <f t="shared" si="22"/>
        <v>0</v>
      </c>
      <c r="Q22" s="27">
        <f>ROUND(Master!T21/30*'April-09'!I22,0)</f>
        <v>0</v>
      </c>
      <c r="R22" s="27">
        <f t="shared" si="23"/>
        <v>0</v>
      </c>
      <c r="S22" s="27">
        <f t="shared" si="8"/>
        <v>0</v>
      </c>
      <c r="T22" s="27">
        <f>+Master!AO21</f>
        <v>0</v>
      </c>
      <c r="U22" s="27">
        <f t="shared" si="9"/>
        <v>0</v>
      </c>
      <c r="V22" s="27">
        <f t="shared" si="10"/>
        <v>0</v>
      </c>
      <c r="W22" s="27"/>
      <c r="X22" s="27">
        <f t="shared" si="24"/>
        <v>0</v>
      </c>
      <c r="Y22" s="15"/>
      <c r="Z22" s="27">
        <f t="shared" si="25"/>
        <v>0</v>
      </c>
      <c r="AA22" s="27">
        <f>+'June-09'!AB22</f>
        <v>0</v>
      </c>
      <c r="AB22" s="27">
        <f t="shared" si="26"/>
        <v>0</v>
      </c>
    </row>
    <row r="23" spans="1:28" ht="19.5" customHeight="1">
      <c r="A23" s="15">
        <f t="shared" si="15"/>
        <v>18</v>
      </c>
      <c r="B23" s="26">
        <f>+Master!B22</f>
        <v>0</v>
      </c>
      <c r="C23" s="26">
        <f>+Master!C22</f>
        <v>0</v>
      </c>
      <c r="D23" s="26">
        <f>+Master!D22</f>
        <v>0</v>
      </c>
      <c r="E23" s="15"/>
      <c r="F23" s="15"/>
      <c r="G23" s="15"/>
      <c r="H23" s="15"/>
      <c r="I23" s="15">
        <f t="shared" si="14"/>
        <v>0</v>
      </c>
      <c r="J23" s="27">
        <f t="shared" si="16"/>
        <v>0</v>
      </c>
      <c r="K23" s="27">
        <f t="shared" si="17"/>
        <v>0</v>
      </c>
      <c r="L23" s="27">
        <f t="shared" si="18"/>
        <v>0</v>
      </c>
      <c r="M23" s="27">
        <f t="shared" si="19"/>
        <v>0</v>
      </c>
      <c r="N23" s="27">
        <f t="shared" si="20"/>
        <v>0</v>
      </c>
      <c r="O23" s="27">
        <f t="shared" si="21"/>
        <v>0</v>
      </c>
      <c r="P23" s="27">
        <f t="shared" si="22"/>
        <v>0</v>
      </c>
      <c r="Q23" s="27">
        <f>ROUND(Master!T22/30*'April-09'!I23,0)</f>
        <v>0</v>
      </c>
      <c r="R23" s="27">
        <f t="shared" si="23"/>
        <v>0</v>
      </c>
      <c r="S23" s="27">
        <f t="shared" si="8"/>
        <v>0</v>
      </c>
      <c r="T23" s="27">
        <f>+Master!AO22</f>
        <v>0</v>
      </c>
      <c r="U23" s="27">
        <f t="shared" si="9"/>
        <v>0</v>
      </c>
      <c r="V23" s="27">
        <f t="shared" si="10"/>
        <v>0</v>
      </c>
      <c r="W23" s="27"/>
      <c r="X23" s="27">
        <f t="shared" si="24"/>
        <v>0</v>
      </c>
      <c r="Y23" s="15"/>
      <c r="Z23" s="27">
        <f t="shared" si="25"/>
        <v>0</v>
      </c>
      <c r="AA23" s="27">
        <f>+'June-09'!AB23</f>
        <v>0</v>
      </c>
      <c r="AB23" s="27">
        <f t="shared" si="26"/>
        <v>0</v>
      </c>
    </row>
    <row r="24" spans="1:28" ht="19.5" customHeight="1">
      <c r="A24" s="15">
        <f t="shared" si="15"/>
        <v>19</v>
      </c>
      <c r="B24" s="26">
        <f>+Master!B23</f>
        <v>0</v>
      </c>
      <c r="C24" s="26">
        <f>+Master!C23</f>
        <v>0</v>
      </c>
      <c r="D24" s="26">
        <f>+Master!D23</f>
        <v>0</v>
      </c>
      <c r="E24" s="15"/>
      <c r="F24" s="15"/>
      <c r="G24" s="15"/>
      <c r="H24" s="15"/>
      <c r="I24" s="15">
        <f t="shared" si="14"/>
        <v>0</v>
      </c>
      <c r="J24" s="27">
        <f t="shared" si="16"/>
        <v>0</v>
      </c>
      <c r="K24" s="27">
        <f t="shared" si="17"/>
        <v>0</v>
      </c>
      <c r="L24" s="27">
        <f t="shared" si="18"/>
        <v>0</v>
      </c>
      <c r="M24" s="27">
        <f t="shared" si="19"/>
        <v>0</v>
      </c>
      <c r="N24" s="27">
        <f t="shared" si="20"/>
        <v>0</v>
      </c>
      <c r="O24" s="27">
        <f t="shared" si="21"/>
        <v>0</v>
      </c>
      <c r="P24" s="27">
        <f t="shared" si="22"/>
        <v>0</v>
      </c>
      <c r="Q24" s="27">
        <f>ROUND(Master!T23/30*'April-09'!I24,0)</f>
        <v>0</v>
      </c>
      <c r="R24" s="27">
        <f t="shared" si="23"/>
        <v>0</v>
      </c>
      <c r="S24" s="27">
        <f t="shared" si="8"/>
        <v>0</v>
      </c>
      <c r="T24" s="27">
        <f>+Master!AO23</f>
        <v>0</v>
      </c>
      <c r="U24" s="27">
        <f t="shared" si="9"/>
        <v>0</v>
      </c>
      <c r="V24" s="27">
        <f t="shared" si="10"/>
        <v>0</v>
      </c>
      <c r="W24" s="27"/>
      <c r="X24" s="27">
        <f t="shared" si="24"/>
        <v>0</v>
      </c>
      <c r="Y24" s="15"/>
      <c r="Z24" s="27">
        <f t="shared" si="25"/>
        <v>0</v>
      </c>
      <c r="AA24" s="27">
        <f>+'June-09'!AB24</f>
        <v>0</v>
      </c>
      <c r="AB24" s="27">
        <f t="shared" si="26"/>
        <v>0</v>
      </c>
    </row>
    <row r="25" spans="1:28" ht="19.5" customHeight="1">
      <c r="A25" s="15">
        <f t="shared" si="15"/>
        <v>20</v>
      </c>
      <c r="B25" s="26">
        <f>+Master!B24</f>
        <v>0</v>
      </c>
      <c r="C25" s="26">
        <f>+Master!C24</f>
        <v>0</v>
      </c>
      <c r="D25" s="26">
        <f>+Master!D24</f>
        <v>0</v>
      </c>
      <c r="E25" s="15"/>
      <c r="F25" s="15"/>
      <c r="G25" s="15"/>
      <c r="H25" s="15"/>
      <c r="I25" s="15">
        <f t="shared" si="14"/>
        <v>0</v>
      </c>
      <c r="J25" s="27">
        <f t="shared" si="16"/>
        <v>0</v>
      </c>
      <c r="K25" s="27">
        <f t="shared" si="17"/>
        <v>0</v>
      </c>
      <c r="L25" s="27">
        <f t="shared" si="18"/>
        <v>0</v>
      </c>
      <c r="M25" s="27">
        <f t="shared" si="19"/>
        <v>0</v>
      </c>
      <c r="N25" s="27">
        <f t="shared" si="20"/>
        <v>0</v>
      </c>
      <c r="O25" s="27">
        <f t="shared" si="21"/>
        <v>0</v>
      </c>
      <c r="P25" s="27">
        <f t="shared" si="22"/>
        <v>0</v>
      </c>
      <c r="Q25" s="27">
        <f>ROUND(Master!T24/30*'April-09'!I25,0)</f>
        <v>0</v>
      </c>
      <c r="R25" s="27">
        <f t="shared" si="23"/>
        <v>0</v>
      </c>
      <c r="S25" s="27">
        <f t="shared" si="8"/>
        <v>0</v>
      </c>
      <c r="T25" s="27">
        <f>+Master!AO24</f>
        <v>0</v>
      </c>
      <c r="U25" s="27">
        <f t="shared" si="9"/>
        <v>0</v>
      </c>
      <c r="V25" s="27">
        <f t="shared" si="10"/>
        <v>0</v>
      </c>
      <c r="W25" s="27"/>
      <c r="X25" s="27">
        <f t="shared" si="24"/>
        <v>0</v>
      </c>
      <c r="Y25" s="15"/>
      <c r="Z25" s="27">
        <f t="shared" si="25"/>
        <v>0</v>
      </c>
      <c r="AA25" s="27">
        <f>+'June-09'!AB25</f>
        <v>0</v>
      </c>
      <c r="AB25" s="27">
        <f t="shared" si="26"/>
        <v>0</v>
      </c>
    </row>
    <row r="26" spans="1:28" ht="19.5" customHeight="1">
      <c r="A26" s="15">
        <f t="shared" si="15"/>
        <v>21</v>
      </c>
      <c r="B26" s="26">
        <f>+Master!B25</f>
        <v>0</v>
      </c>
      <c r="C26" s="26">
        <f>+Master!C25</f>
        <v>0</v>
      </c>
      <c r="D26" s="26">
        <f>+Master!D25</f>
        <v>0</v>
      </c>
      <c r="E26" s="15"/>
      <c r="F26" s="15"/>
      <c r="G26" s="15"/>
      <c r="H26" s="15"/>
      <c r="I26" s="15">
        <f t="shared" si="14"/>
        <v>0</v>
      </c>
      <c r="J26" s="27">
        <f>ROUND(Q26*25%,0)</f>
        <v>0</v>
      </c>
      <c r="K26" s="27">
        <f>ROUND(Q26*20%,0)</f>
        <v>0</v>
      </c>
      <c r="L26" s="27">
        <f>ROUND(Q26*2%,0)</f>
        <v>0</v>
      </c>
      <c r="M26" s="27">
        <f>ROUND(Q26*2%,0)</f>
        <v>0</v>
      </c>
      <c r="N26" s="27">
        <f>ROUND(Q26*6%,0)</f>
        <v>0</v>
      </c>
      <c r="O26" s="27">
        <f>ROUND(Q26*35%,0)</f>
        <v>0</v>
      </c>
      <c r="P26" s="27">
        <f>ROUND(Q26*10%,0)</f>
        <v>0</v>
      </c>
      <c r="Q26" s="27">
        <f>ROUND(Master!T25/30*'July-09'!E26,0)</f>
        <v>0</v>
      </c>
      <c r="R26" s="27">
        <f t="shared" si="23"/>
        <v>0</v>
      </c>
      <c r="S26" s="27">
        <f t="shared" si="8"/>
        <v>0</v>
      </c>
      <c r="T26" s="27">
        <f>+Master!AO25</f>
        <v>0</v>
      </c>
      <c r="U26" s="27">
        <f t="shared" si="9"/>
        <v>0</v>
      </c>
      <c r="V26" s="27">
        <f t="shared" si="10"/>
        <v>0</v>
      </c>
      <c r="W26" s="27"/>
      <c r="X26" s="27">
        <f>+V26-W26</f>
        <v>0</v>
      </c>
      <c r="Y26" s="15"/>
      <c r="Z26" s="27">
        <f>+X26-Y26</f>
        <v>0</v>
      </c>
      <c r="AA26" s="27">
        <f>+'June-09'!AB26</f>
        <v>0</v>
      </c>
      <c r="AB26" s="27">
        <f>+Z26+AA26</f>
        <v>0</v>
      </c>
    </row>
    <row r="27" spans="1:28" ht="19.5" customHeight="1">
      <c r="A27" s="15">
        <f t="shared" si="15"/>
        <v>22</v>
      </c>
      <c r="B27" s="26">
        <f>+Master!B26</f>
        <v>0</v>
      </c>
      <c r="C27" s="26">
        <f>+Master!C26</f>
        <v>0</v>
      </c>
      <c r="D27" s="26">
        <f>+Master!D26</f>
        <v>0</v>
      </c>
      <c r="E27" s="15"/>
      <c r="F27" s="15"/>
      <c r="G27" s="15"/>
      <c r="H27" s="15"/>
      <c r="I27" s="15">
        <f t="shared" si="14"/>
        <v>0</v>
      </c>
      <c r="J27" s="27">
        <f t="shared" si="16"/>
        <v>0</v>
      </c>
      <c r="K27" s="27">
        <f t="shared" si="17"/>
        <v>0</v>
      </c>
      <c r="L27" s="27">
        <f t="shared" si="18"/>
        <v>0</v>
      </c>
      <c r="M27" s="27">
        <f t="shared" si="19"/>
        <v>0</v>
      </c>
      <c r="N27" s="27">
        <f t="shared" si="20"/>
        <v>0</v>
      </c>
      <c r="O27" s="27">
        <f t="shared" si="21"/>
        <v>0</v>
      </c>
      <c r="P27" s="27">
        <f t="shared" si="22"/>
        <v>0</v>
      </c>
      <c r="Q27" s="27">
        <f>ROUND(Master!T26/30*'April-09'!I27,0)</f>
        <v>0</v>
      </c>
      <c r="R27" s="27">
        <f t="shared" si="23"/>
        <v>0</v>
      </c>
      <c r="S27" s="27">
        <f t="shared" si="8"/>
        <v>0</v>
      </c>
      <c r="T27" s="27">
        <f>+Master!AO26</f>
        <v>0</v>
      </c>
      <c r="U27" s="27">
        <f t="shared" si="9"/>
        <v>0</v>
      </c>
      <c r="V27" s="27">
        <f t="shared" si="10"/>
        <v>0</v>
      </c>
      <c r="W27" s="27"/>
      <c r="X27" s="27">
        <f t="shared" si="24"/>
        <v>0</v>
      </c>
      <c r="Y27" s="15"/>
      <c r="Z27" s="27">
        <f t="shared" si="25"/>
        <v>0</v>
      </c>
      <c r="AA27" s="27">
        <f>+'June-09'!AB27</f>
        <v>0</v>
      </c>
      <c r="AB27" s="27">
        <f t="shared" si="26"/>
        <v>0</v>
      </c>
    </row>
    <row r="28" spans="1:28" ht="19.5" customHeight="1">
      <c r="A28" s="15">
        <f t="shared" si="15"/>
        <v>23</v>
      </c>
      <c r="B28" s="26">
        <f>+Master!B27</f>
        <v>0</v>
      </c>
      <c r="C28" s="26">
        <f>+Master!C27</f>
        <v>0</v>
      </c>
      <c r="D28" s="26">
        <f>+Master!D27</f>
        <v>0</v>
      </c>
      <c r="E28" s="15"/>
      <c r="F28" s="15"/>
      <c r="G28" s="15"/>
      <c r="H28" s="15"/>
      <c r="I28" s="15">
        <f t="shared" si="14"/>
        <v>0</v>
      </c>
      <c r="J28" s="27">
        <f>ROUND(Q28*25%,0)</f>
        <v>0</v>
      </c>
      <c r="K28" s="27">
        <f>ROUND(Q28*20%,0)</f>
        <v>0</v>
      </c>
      <c r="L28" s="27">
        <f>ROUND(Q28*2%,0)</f>
        <v>0</v>
      </c>
      <c r="M28" s="27">
        <f>ROUND(Q28*2%,0)</f>
        <v>0</v>
      </c>
      <c r="N28" s="27">
        <f>ROUND(Q28*6%,0)</f>
        <v>0</v>
      </c>
      <c r="O28" s="27">
        <f>ROUND(Q28*35%,0)</f>
        <v>0</v>
      </c>
      <c r="P28" s="27">
        <f>ROUND(Q28*10%,0)</f>
        <v>0</v>
      </c>
      <c r="Q28" s="27">
        <f>ROUND(Master!T27/30*'April-09'!I28,0)</f>
        <v>0</v>
      </c>
      <c r="R28" s="27">
        <f t="shared" si="23"/>
        <v>0</v>
      </c>
      <c r="S28" s="27">
        <f t="shared" si="8"/>
        <v>0</v>
      </c>
      <c r="T28" s="27">
        <f>+Master!AO27</f>
        <v>0</v>
      </c>
      <c r="U28" s="27">
        <f t="shared" si="9"/>
        <v>0</v>
      </c>
      <c r="V28" s="27">
        <f t="shared" si="10"/>
        <v>0</v>
      </c>
      <c r="W28" s="27"/>
      <c r="X28" s="27">
        <f>+V28-W28</f>
        <v>0</v>
      </c>
      <c r="Y28" s="15"/>
      <c r="Z28" s="27">
        <f>+X28-Y28</f>
        <v>0</v>
      </c>
      <c r="AA28" s="27">
        <f>+'June-09'!AB28</f>
        <v>0</v>
      </c>
      <c r="AB28" s="27">
        <f>+Z28+AA28</f>
        <v>0</v>
      </c>
    </row>
    <row r="29" spans="1:28" ht="19.5" customHeight="1">
      <c r="A29" s="15">
        <f t="shared" si="15"/>
        <v>24</v>
      </c>
      <c r="B29" s="26">
        <f>+Master!B28</f>
        <v>0</v>
      </c>
      <c r="C29" s="26">
        <f>+Master!C28</f>
        <v>0</v>
      </c>
      <c r="D29" s="26">
        <f>+Master!D28</f>
        <v>0</v>
      </c>
      <c r="E29" s="15"/>
      <c r="F29" s="15"/>
      <c r="G29" s="15"/>
      <c r="H29" s="15"/>
      <c r="I29" s="15">
        <f t="shared" si="14"/>
        <v>0</v>
      </c>
      <c r="J29" s="27">
        <f t="shared" si="16"/>
        <v>0</v>
      </c>
      <c r="K29" s="27">
        <f t="shared" si="17"/>
        <v>0</v>
      </c>
      <c r="L29" s="27">
        <f t="shared" si="18"/>
        <v>0</v>
      </c>
      <c r="M29" s="27">
        <f t="shared" si="19"/>
        <v>0</v>
      </c>
      <c r="N29" s="27">
        <f t="shared" si="20"/>
        <v>0</v>
      </c>
      <c r="O29" s="27">
        <f t="shared" si="21"/>
        <v>0</v>
      </c>
      <c r="P29" s="27">
        <f t="shared" si="22"/>
        <v>0</v>
      </c>
      <c r="Q29" s="27">
        <f>ROUND(Master!T28/30*'April-09'!I29,0)</f>
        <v>0</v>
      </c>
      <c r="R29" s="27">
        <f t="shared" si="23"/>
        <v>0</v>
      </c>
      <c r="S29" s="27">
        <f t="shared" si="8"/>
        <v>0</v>
      </c>
      <c r="T29" s="27">
        <f>+Master!AO28</f>
        <v>0</v>
      </c>
      <c r="U29" s="27">
        <f t="shared" si="9"/>
        <v>0</v>
      </c>
      <c r="V29" s="27">
        <f t="shared" si="10"/>
        <v>0</v>
      </c>
      <c r="W29" s="27"/>
      <c r="X29" s="27">
        <f t="shared" si="24"/>
        <v>0</v>
      </c>
      <c r="Y29" s="15"/>
      <c r="Z29" s="27">
        <f t="shared" si="25"/>
        <v>0</v>
      </c>
      <c r="AA29" s="27">
        <f>+'June-09'!AB29</f>
        <v>0</v>
      </c>
      <c r="AB29" s="27">
        <f t="shared" si="26"/>
        <v>0</v>
      </c>
    </row>
    <row r="30" spans="1:28" ht="19.5" customHeight="1">
      <c r="A30" s="15">
        <f t="shared" si="15"/>
        <v>25</v>
      </c>
      <c r="B30" s="26">
        <f>+Master!B29</f>
        <v>0</v>
      </c>
      <c r="C30" s="26">
        <f>+Master!C29</f>
        <v>0</v>
      </c>
      <c r="D30" s="26">
        <f>+Master!D29</f>
        <v>0</v>
      </c>
      <c r="E30" s="15"/>
      <c r="F30" s="15"/>
      <c r="G30" s="15"/>
      <c r="H30" s="15"/>
      <c r="I30" s="15">
        <f t="shared" si="14"/>
        <v>0</v>
      </c>
      <c r="J30" s="27">
        <f t="shared" si="16"/>
        <v>0</v>
      </c>
      <c r="K30" s="27">
        <f t="shared" si="17"/>
        <v>0</v>
      </c>
      <c r="L30" s="27">
        <f t="shared" si="18"/>
        <v>0</v>
      </c>
      <c r="M30" s="27">
        <f t="shared" si="19"/>
        <v>0</v>
      </c>
      <c r="N30" s="27">
        <f t="shared" si="20"/>
        <v>0</v>
      </c>
      <c r="O30" s="27">
        <f t="shared" si="21"/>
        <v>0</v>
      </c>
      <c r="P30" s="27">
        <f t="shared" si="22"/>
        <v>0</v>
      </c>
      <c r="Q30" s="27">
        <f>ROUND(Master!T29/30*'July-09'!E30,0)</f>
        <v>0</v>
      </c>
      <c r="R30" s="27">
        <f t="shared" si="23"/>
        <v>0</v>
      </c>
      <c r="S30" s="27">
        <f t="shared" si="8"/>
        <v>0</v>
      </c>
      <c r="T30" s="27">
        <f>+Master!AO29</f>
        <v>0</v>
      </c>
      <c r="U30" s="27">
        <f t="shared" si="9"/>
        <v>0</v>
      </c>
      <c r="V30" s="27">
        <f t="shared" si="10"/>
        <v>0</v>
      </c>
      <c r="W30" s="27"/>
      <c r="X30" s="27">
        <f t="shared" si="24"/>
        <v>0</v>
      </c>
      <c r="Y30" s="15"/>
      <c r="Z30" s="27">
        <f t="shared" si="25"/>
        <v>0</v>
      </c>
      <c r="AA30" s="27">
        <f>+'June-09'!AB30</f>
        <v>0</v>
      </c>
      <c r="AB30" s="27">
        <f t="shared" si="26"/>
        <v>0</v>
      </c>
    </row>
    <row r="31" spans="1:28" ht="19.5" customHeight="1">
      <c r="A31" s="15">
        <f t="shared" si="15"/>
        <v>26</v>
      </c>
      <c r="B31" s="26">
        <f>+Master!B30</f>
        <v>0</v>
      </c>
      <c r="C31" s="26">
        <f>+Master!C30</f>
        <v>0</v>
      </c>
      <c r="D31" s="26">
        <f>+Master!D30</f>
        <v>0</v>
      </c>
      <c r="E31" s="15"/>
      <c r="F31" s="15"/>
      <c r="G31" s="15"/>
      <c r="H31" s="15"/>
      <c r="I31" s="15">
        <f t="shared" si="14"/>
        <v>0</v>
      </c>
      <c r="J31" s="27">
        <f t="shared" si="16"/>
        <v>0</v>
      </c>
      <c r="K31" s="27">
        <f t="shared" si="17"/>
        <v>0</v>
      </c>
      <c r="L31" s="27">
        <f t="shared" si="18"/>
        <v>0</v>
      </c>
      <c r="M31" s="27">
        <f t="shared" si="19"/>
        <v>0</v>
      </c>
      <c r="N31" s="27">
        <f t="shared" si="20"/>
        <v>0</v>
      </c>
      <c r="O31" s="27">
        <f t="shared" si="21"/>
        <v>0</v>
      </c>
      <c r="P31" s="27">
        <f t="shared" si="22"/>
        <v>0</v>
      </c>
      <c r="Q31" s="27">
        <f>ROUND(Master!T30/30*'April-09'!I31,0)</f>
        <v>0</v>
      </c>
      <c r="R31" s="27">
        <f t="shared" si="23"/>
        <v>0</v>
      </c>
      <c r="S31" s="27">
        <f t="shared" si="8"/>
        <v>0</v>
      </c>
      <c r="T31" s="27">
        <f>+Master!AO30</f>
        <v>0</v>
      </c>
      <c r="U31" s="27">
        <f t="shared" si="9"/>
        <v>0</v>
      </c>
      <c r="V31" s="27">
        <f t="shared" si="10"/>
        <v>0</v>
      </c>
      <c r="W31" s="27"/>
      <c r="X31" s="27">
        <f t="shared" si="24"/>
        <v>0</v>
      </c>
      <c r="Y31" s="15"/>
      <c r="Z31" s="27">
        <f t="shared" si="25"/>
        <v>0</v>
      </c>
      <c r="AA31" s="27">
        <f>+'June-09'!AB31</f>
        <v>0</v>
      </c>
      <c r="AB31" s="27">
        <f t="shared" si="26"/>
        <v>0</v>
      </c>
    </row>
    <row r="32" spans="17:28" ht="19.5" customHeight="1">
      <c r="Q32" s="28">
        <f aca="true" t="shared" si="27" ref="Q32:AB32">SUM(Q6:Q31)</f>
        <v>0</v>
      </c>
      <c r="R32" s="28">
        <f t="shared" si="27"/>
        <v>0</v>
      </c>
      <c r="S32" s="28">
        <f t="shared" si="27"/>
        <v>0</v>
      </c>
      <c r="T32" s="28">
        <f t="shared" si="27"/>
        <v>0</v>
      </c>
      <c r="U32" s="28">
        <f t="shared" si="27"/>
        <v>0</v>
      </c>
      <c r="V32" s="28">
        <f t="shared" si="27"/>
        <v>0</v>
      </c>
      <c r="W32" s="28">
        <f t="shared" si="27"/>
        <v>0</v>
      </c>
      <c r="X32" s="28">
        <f t="shared" si="27"/>
        <v>0</v>
      </c>
      <c r="Y32" s="28">
        <f t="shared" si="27"/>
        <v>0</v>
      </c>
      <c r="Z32" s="28">
        <f t="shared" si="27"/>
        <v>0</v>
      </c>
      <c r="AA32" s="28">
        <f t="shared" si="27"/>
        <v>0</v>
      </c>
      <c r="AB32" s="28">
        <f t="shared" si="27"/>
        <v>0</v>
      </c>
    </row>
  </sheetData>
  <sheetProtection/>
  <protectedRanges>
    <protectedRange password="F5F8" sqref="Z4:AB32 A4:D31 J4:X32" name="Range1"/>
  </protectedRanges>
  <mergeCells count="1">
    <mergeCell ref="F4:H4"/>
  </mergeCells>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4:AB32"/>
  <sheetViews>
    <sheetView zoomScalePageLayoutView="0" workbookViewId="0" topLeftCell="A1">
      <pane xSplit="5" ySplit="4" topLeftCell="F5" activePane="bottomRight" state="frozen"/>
      <selection pane="topLeft" activeCell="I13" sqref="I13"/>
      <selection pane="topRight" activeCell="I13" sqref="I13"/>
      <selection pane="bottomLeft" activeCell="I13" sqref="I13"/>
      <selection pane="bottomRight" activeCell="I13" sqref="I13"/>
    </sheetView>
  </sheetViews>
  <sheetFormatPr defaultColWidth="9.140625" defaultRowHeight="19.5" customHeight="1"/>
  <cols>
    <col min="1" max="1" width="5.57421875" style="29" bestFit="1" customWidth="1"/>
    <col min="2" max="2" width="30.28125" style="29" bestFit="1" customWidth="1"/>
    <col min="3" max="3" width="12.57421875" style="29" bestFit="1" customWidth="1"/>
    <col min="4" max="4" width="15.421875" style="29" bestFit="1" customWidth="1"/>
    <col min="5" max="5" width="8.7109375" style="29" bestFit="1" customWidth="1"/>
    <col min="6" max="9" width="8.7109375" style="29" customWidth="1"/>
    <col min="10" max="10" width="6.00390625" style="29" bestFit="1" customWidth="1"/>
    <col min="11" max="11" width="6.7109375" style="29" bestFit="1" customWidth="1"/>
    <col min="12" max="12" width="8.28125" style="29" bestFit="1" customWidth="1"/>
    <col min="13" max="13" width="8.421875" style="29" bestFit="1" customWidth="1"/>
    <col min="14" max="14" width="4.28125" style="29" bestFit="1" customWidth="1"/>
    <col min="15" max="16" width="9.8515625" style="29" bestFit="1" customWidth="1"/>
    <col min="17" max="17" width="7.7109375" style="29" bestFit="1" customWidth="1"/>
    <col min="18" max="18" width="6.421875" style="29" bestFit="1" customWidth="1"/>
    <col min="19" max="19" width="4.00390625" style="29" bestFit="1" customWidth="1"/>
    <col min="20" max="20" width="8.8515625" style="29" bestFit="1" customWidth="1"/>
    <col min="21" max="21" width="8.421875" style="29" bestFit="1" customWidth="1"/>
    <col min="22" max="22" width="8.57421875" style="29" bestFit="1" customWidth="1"/>
    <col min="23" max="23" width="9.00390625" style="29" bestFit="1" customWidth="1"/>
    <col min="24" max="24" width="8.57421875" style="29" bestFit="1" customWidth="1"/>
    <col min="25" max="25" width="6.421875" style="29" bestFit="1" customWidth="1"/>
    <col min="26" max="27" width="8.57421875" style="29" bestFit="1" customWidth="1"/>
    <col min="28" max="28" width="11.7109375" style="29" bestFit="1" customWidth="1"/>
    <col min="29" max="16384" width="9.140625" style="29" customWidth="1"/>
  </cols>
  <sheetData>
    <row r="4" spans="1:28" ht="45">
      <c r="A4" s="23" t="s">
        <v>16</v>
      </c>
      <c r="B4" s="23" t="s">
        <v>4</v>
      </c>
      <c r="C4" s="23" t="s">
        <v>5</v>
      </c>
      <c r="D4" s="23" t="s">
        <v>41</v>
      </c>
      <c r="E4" s="23" t="s">
        <v>6</v>
      </c>
      <c r="F4" s="68" t="s">
        <v>48</v>
      </c>
      <c r="G4" s="69"/>
      <c r="H4" s="70"/>
      <c r="I4" s="23" t="s">
        <v>49</v>
      </c>
      <c r="J4" s="23" t="s">
        <v>3</v>
      </c>
      <c r="K4" s="23" t="s">
        <v>10</v>
      </c>
      <c r="L4" s="23" t="s">
        <v>1</v>
      </c>
      <c r="M4" s="23" t="s">
        <v>13</v>
      </c>
      <c r="N4" s="23" t="s">
        <v>14</v>
      </c>
      <c r="O4" s="23" t="s">
        <v>33</v>
      </c>
      <c r="P4" s="23" t="s">
        <v>34</v>
      </c>
      <c r="Q4" s="23" t="s">
        <v>7</v>
      </c>
      <c r="R4" s="23" t="s">
        <v>2</v>
      </c>
      <c r="S4" s="23" t="s">
        <v>11</v>
      </c>
      <c r="T4" s="23" t="s">
        <v>8</v>
      </c>
      <c r="U4" s="23" t="s">
        <v>12</v>
      </c>
      <c r="V4" s="24" t="s">
        <v>0</v>
      </c>
      <c r="W4" s="23" t="s">
        <v>9</v>
      </c>
      <c r="X4" s="23" t="s">
        <v>18</v>
      </c>
      <c r="Y4" s="23" t="s">
        <v>20</v>
      </c>
      <c r="Z4" s="23" t="s">
        <v>21</v>
      </c>
      <c r="AA4" s="23" t="s">
        <v>19</v>
      </c>
      <c r="AB4" s="23" t="s">
        <v>22</v>
      </c>
    </row>
    <row r="5" spans="1:28" s="30" customFormat="1" ht="15">
      <c r="A5" s="23"/>
      <c r="B5" s="23"/>
      <c r="C5" s="23"/>
      <c r="D5" s="23"/>
      <c r="E5" s="23"/>
      <c r="F5" s="24" t="s">
        <v>50</v>
      </c>
      <c r="G5" s="24" t="s">
        <v>52</v>
      </c>
      <c r="H5" s="24" t="s">
        <v>51</v>
      </c>
      <c r="I5" s="23"/>
      <c r="J5" s="23"/>
      <c r="K5" s="23"/>
      <c r="L5" s="23"/>
      <c r="M5" s="23"/>
      <c r="N5" s="23"/>
      <c r="O5" s="23"/>
      <c r="P5" s="23"/>
      <c r="Q5" s="23"/>
      <c r="R5" s="23"/>
      <c r="S5" s="23"/>
      <c r="T5" s="23"/>
      <c r="U5" s="23"/>
      <c r="V5" s="24"/>
      <c r="W5" s="23"/>
      <c r="X5" s="23"/>
      <c r="Y5" s="23"/>
      <c r="Z5" s="23"/>
      <c r="AA5" s="23"/>
      <c r="AB5" s="23"/>
    </row>
    <row r="6" spans="1:28" ht="19.5" customHeight="1">
      <c r="A6" s="15">
        <v>1</v>
      </c>
      <c r="B6" s="26">
        <f>+Master!B5</f>
        <v>0</v>
      </c>
      <c r="C6" s="26">
        <f>+Master!C5</f>
        <v>0</v>
      </c>
      <c r="D6" s="26">
        <f>+Master!D5</f>
        <v>0</v>
      </c>
      <c r="E6" s="15"/>
      <c r="F6" s="15"/>
      <c r="G6" s="15"/>
      <c r="H6" s="15"/>
      <c r="I6" s="15">
        <f>+E6+F6+G6+H6</f>
        <v>0</v>
      </c>
      <c r="J6" s="27">
        <f aca="true" t="shared" si="0" ref="J6:J20">ROUND(Q6*25%,0)</f>
        <v>0</v>
      </c>
      <c r="K6" s="27">
        <f aca="true" t="shared" si="1" ref="K6:K20">ROUND(Q6*20%,0)</f>
        <v>0</v>
      </c>
      <c r="L6" s="27">
        <f aca="true" t="shared" si="2" ref="L6:L20">ROUND(Q6*2%,0)</f>
        <v>0</v>
      </c>
      <c r="M6" s="27">
        <f aca="true" t="shared" si="3" ref="M6:M20">ROUND(Q6*2%,0)</f>
        <v>0</v>
      </c>
      <c r="N6" s="27">
        <f aca="true" t="shared" si="4" ref="N6:N20">ROUND(Q6*6%,0)</f>
        <v>0</v>
      </c>
      <c r="O6" s="27">
        <f aca="true" t="shared" si="5" ref="O6:O20">ROUND(Q6*35%,0)</f>
        <v>0</v>
      </c>
      <c r="P6" s="27">
        <f aca="true" t="shared" si="6" ref="P6:P20">ROUND(Q6*10%,0)</f>
        <v>0</v>
      </c>
      <c r="Q6" s="27">
        <f>ROUND(Master!T5/30*'April-09'!I6,0)</f>
        <v>0</v>
      </c>
      <c r="R6" s="27">
        <f aca="true" t="shared" si="7" ref="R6:R20">IF(Q6&lt;=2500,0,IF(Q6&lt;=3500,60,IF(Q6&lt;=5000,120,IF(Q6&lt;=10000,175,200))))</f>
        <v>0</v>
      </c>
      <c r="S6" s="27">
        <f aca="true" t="shared" si="8" ref="S6:S31">ROUND(J6*24%,0)</f>
        <v>0</v>
      </c>
      <c r="T6" s="27">
        <f>+Master!AO5</f>
        <v>0</v>
      </c>
      <c r="U6" s="27">
        <f aca="true" t="shared" si="9" ref="U6:U31">SUM(R6:T6)</f>
        <v>0</v>
      </c>
      <c r="V6" s="27">
        <f aca="true" t="shared" si="10" ref="V6:V31">+Q6-U6</f>
        <v>0</v>
      </c>
      <c r="W6" s="27"/>
      <c r="X6" s="27">
        <f aca="true" t="shared" si="11" ref="X6:X20">+V6-W6</f>
        <v>0</v>
      </c>
      <c r="Y6" s="15"/>
      <c r="Z6" s="27">
        <f aca="true" t="shared" si="12" ref="Z6:Z20">+X6-Y6</f>
        <v>0</v>
      </c>
      <c r="AA6" s="27">
        <f>+'July-09'!AB6</f>
        <v>0</v>
      </c>
      <c r="AB6" s="27">
        <f aca="true" t="shared" si="13" ref="AB6:AB20">+Z6+AA6</f>
        <v>0</v>
      </c>
    </row>
    <row r="7" spans="1:28" ht="19.5" customHeight="1">
      <c r="A7" s="15">
        <f>+A6+1</f>
        <v>2</v>
      </c>
      <c r="B7" s="26">
        <f>+Master!B6</f>
        <v>0</v>
      </c>
      <c r="C7" s="26">
        <f>+Master!C6</f>
        <v>0</v>
      </c>
      <c r="D7" s="26">
        <f>+Master!D6</f>
        <v>0</v>
      </c>
      <c r="E7" s="15"/>
      <c r="F7" s="15"/>
      <c r="G7" s="15"/>
      <c r="H7" s="15"/>
      <c r="I7" s="15">
        <f aca="true" t="shared" si="14" ref="I7:I31">+E7+F7+G7+H7</f>
        <v>0</v>
      </c>
      <c r="J7" s="27">
        <f t="shared" si="0"/>
        <v>0</v>
      </c>
      <c r="K7" s="27">
        <f t="shared" si="1"/>
        <v>0</v>
      </c>
      <c r="L7" s="27">
        <f t="shared" si="2"/>
        <v>0</v>
      </c>
      <c r="M7" s="27">
        <f t="shared" si="3"/>
        <v>0</v>
      </c>
      <c r="N7" s="27">
        <f t="shared" si="4"/>
        <v>0</v>
      </c>
      <c r="O7" s="27">
        <f t="shared" si="5"/>
        <v>0</v>
      </c>
      <c r="P7" s="27">
        <f t="shared" si="6"/>
        <v>0</v>
      </c>
      <c r="Q7" s="27">
        <f>ROUND(Master!T6/30*'April-09'!I7,0)</f>
        <v>0</v>
      </c>
      <c r="R7" s="27">
        <f t="shared" si="7"/>
        <v>0</v>
      </c>
      <c r="S7" s="27">
        <f t="shared" si="8"/>
        <v>0</v>
      </c>
      <c r="T7" s="27">
        <f>+Master!AO6</f>
        <v>0</v>
      </c>
      <c r="U7" s="27">
        <f t="shared" si="9"/>
        <v>0</v>
      </c>
      <c r="V7" s="27">
        <f t="shared" si="10"/>
        <v>0</v>
      </c>
      <c r="W7" s="27"/>
      <c r="X7" s="27">
        <f t="shared" si="11"/>
        <v>0</v>
      </c>
      <c r="Y7" s="15"/>
      <c r="Z7" s="27">
        <f t="shared" si="12"/>
        <v>0</v>
      </c>
      <c r="AA7" s="27">
        <f>+'July-09'!AB7</f>
        <v>0</v>
      </c>
      <c r="AB7" s="27">
        <f t="shared" si="13"/>
        <v>0</v>
      </c>
    </row>
    <row r="8" spans="1:28" ht="19.5" customHeight="1">
      <c r="A8" s="15">
        <f aca="true" t="shared" si="15" ref="A8:A31">+A7+1</f>
        <v>3</v>
      </c>
      <c r="B8" s="26">
        <f>+Master!B7</f>
        <v>0</v>
      </c>
      <c r="C8" s="26">
        <f>+Master!C7</f>
        <v>0</v>
      </c>
      <c r="D8" s="26">
        <f>+Master!D7</f>
        <v>0</v>
      </c>
      <c r="E8" s="15"/>
      <c r="F8" s="15"/>
      <c r="G8" s="15"/>
      <c r="H8" s="15"/>
      <c r="I8" s="15">
        <f t="shared" si="14"/>
        <v>0</v>
      </c>
      <c r="J8" s="27">
        <f t="shared" si="0"/>
        <v>0</v>
      </c>
      <c r="K8" s="27">
        <f t="shared" si="1"/>
        <v>0</v>
      </c>
      <c r="L8" s="27">
        <f t="shared" si="2"/>
        <v>0</v>
      </c>
      <c r="M8" s="27">
        <f t="shared" si="3"/>
        <v>0</v>
      </c>
      <c r="N8" s="27">
        <f t="shared" si="4"/>
        <v>0</v>
      </c>
      <c r="O8" s="27">
        <f t="shared" si="5"/>
        <v>0</v>
      </c>
      <c r="P8" s="27">
        <f t="shared" si="6"/>
        <v>0</v>
      </c>
      <c r="Q8" s="27">
        <f>ROUND(Master!T7/30*'April-09'!I8,0)</f>
        <v>0</v>
      </c>
      <c r="R8" s="27">
        <f t="shared" si="7"/>
        <v>0</v>
      </c>
      <c r="S8" s="27">
        <f t="shared" si="8"/>
        <v>0</v>
      </c>
      <c r="T8" s="27">
        <f>+Master!AO7</f>
        <v>0</v>
      </c>
      <c r="U8" s="27">
        <f t="shared" si="9"/>
        <v>0</v>
      </c>
      <c r="V8" s="27">
        <f t="shared" si="10"/>
        <v>0</v>
      </c>
      <c r="W8" s="27"/>
      <c r="X8" s="27">
        <f t="shared" si="11"/>
        <v>0</v>
      </c>
      <c r="Y8" s="15"/>
      <c r="Z8" s="27">
        <f t="shared" si="12"/>
        <v>0</v>
      </c>
      <c r="AA8" s="27">
        <f>+'July-09'!AB8</f>
        <v>0</v>
      </c>
      <c r="AB8" s="27">
        <f t="shared" si="13"/>
        <v>0</v>
      </c>
    </row>
    <row r="9" spans="1:28" ht="19.5" customHeight="1">
      <c r="A9" s="15">
        <f t="shared" si="15"/>
        <v>4</v>
      </c>
      <c r="B9" s="26">
        <f>+Master!B8</f>
        <v>0</v>
      </c>
      <c r="C9" s="26">
        <f>+Master!C8</f>
        <v>0</v>
      </c>
      <c r="D9" s="26">
        <f>+Master!D8</f>
        <v>0</v>
      </c>
      <c r="E9" s="15"/>
      <c r="F9" s="15"/>
      <c r="G9" s="15"/>
      <c r="H9" s="15"/>
      <c r="I9" s="15">
        <f t="shared" si="14"/>
        <v>0</v>
      </c>
      <c r="J9" s="27">
        <f t="shared" si="0"/>
        <v>0</v>
      </c>
      <c r="K9" s="27">
        <f t="shared" si="1"/>
        <v>0</v>
      </c>
      <c r="L9" s="27">
        <f t="shared" si="2"/>
        <v>0</v>
      </c>
      <c r="M9" s="27">
        <f t="shared" si="3"/>
        <v>0</v>
      </c>
      <c r="N9" s="27">
        <f t="shared" si="4"/>
        <v>0</v>
      </c>
      <c r="O9" s="27">
        <f t="shared" si="5"/>
        <v>0</v>
      </c>
      <c r="P9" s="27">
        <f t="shared" si="6"/>
        <v>0</v>
      </c>
      <c r="Q9" s="27">
        <f>ROUND(Master!T8/30*'April-09'!I9,0)</f>
        <v>0</v>
      </c>
      <c r="R9" s="27">
        <f t="shared" si="7"/>
        <v>0</v>
      </c>
      <c r="S9" s="27">
        <f t="shared" si="8"/>
        <v>0</v>
      </c>
      <c r="T9" s="27">
        <f>+Master!AO8</f>
        <v>0</v>
      </c>
      <c r="U9" s="27">
        <f t="shared" si="9"/>
        <v>0</v>
      </c>
      <c r="V9" s="27">
        <f t="shared" si="10"/>
        <v>0</v>
      </c>
      <c r="W9" s="27"/>
      <c r="X9" s="27">
        <f t="shared" si="11"/>
        <v>0</v>
      </c>
      <c r="Y9" s="15"/>
      <c r="Z9" s="27">
        <f t="shared" si="12"/>
        <v>0</v>
      </c>
      <c r="AA9" s="27">
        <f>+'July-09'!AB9</f>
        <v>0</v>
      </c>
      <c r="AB9" s="27">
        <f t="shared" si="13"/>
        <v>0</v>
      </c>
    </row>
    <row r="10" spans="1:28" ht="19.5" customHeight="1">
      <c r="A10" s="15">
        <f t="shared" si="15"/>
        <v>5</v>
      </c>
      <c r="B10" s="26">
        <f>+Master!B9</f>
        <v>0</v>
      </c>
      <c r="C10" s="26">
        <f>+Master!C9</f>
        <v>0</v>
      </c>
      <c r="D10" s="26">
        <f>+Master!D9</f>
        <v>0</v>
      </c>
      <c r="E10" s="15"/>
      <c r="F10" s="15"/>
      <c r="G10" s="15"/>
      <c r="H10" s="15"/>
      <c r="I10" s="15">
        <f t="shared" si="14"/>
        <v>0</v>
      </c>
      <c r="J10" s="27">
        <f t="shared" si="0"/>
        <v>0</v>
      </c>
      <c r="K10" s="27">
        <f t="shared" si="1"/>
        <v>0</v>
      </c>
      <c r="L10" s="27">
        <f t="shared" si="2"/>
        <v>0</v>
      </c>
      <c r="M10" s="27">
        <f t="shared" si="3"/>
        <v>0</v>
      </c>
      <c r="N10" s="27">
        <f t="shared" si="4"/>
        <v>0</v>
      </c>
      <c r="O10" s="27">
        <f t="shared" si="5"/>
        <v>0</v>
      </c>
      <c r="P10" s="27">
        <f t="shared" si="6"/>
        <v>0</v>
      </c>
      <c r="Q10" s="27">
        <f>ROUND(Master!T9/30*'April-09'!I10,0)</f>
        <v>0</v>
      </c>
      <c r="R10" s="27">
        <f t="shared" si="7"/>
        <v>0</v>
      </c>
      <c r="S10" s="27">
        <f t="shared" si="8"/>
        <v>0</v>
      </c>
      <c r="T10" s="27">
        <f>+Master!AO9</f>
        <v>0</v>
      </c>
      <c r="U10" s="27">
        <f t="shared" si="9"/>
        <v>0</v>
      </c>
      <c r="V10" s="27">
        <f t="shared" si="10"/>
        <v>0</v>
      </c>
      <c r="W10" s="27"/>
      <c r="X10" s="27">
        <f t="shared" si="11"/>
        <v>0</v>
      </c>
      <c r="Y10" s="15"/>
      <c r="Z10" s="27">
        <f t="shared" si="12"/>
        <v>0</v>
      </c>
      <c r="AA10" s="27">
        <f>+'July-09'!AB10</f>
        <v>0</v>
      </c>
      <c r="AB10" s="27">
        <f t="shared" si="13"/>
        <v>0</v>
      </c>
    </row>
    <row r="11" spans="1:28" ht="19.5" customHeight="1">
      <c r="A11" s="15">
        <f t="shared" si="15"/>
        <v>6</v>
      </c>
      <c r="B11" s="26">
        <f>+Master!B10</f>
        <v>0</v>
      </c>
      <c r="C11" s="26">
        <f>+Master!C10</f>
        <v>0</v>
      </c>
      <c r="D11" s="26">
        <f>+Master!D10</f>
        <v>0</v>
      </c>
      <c r="E11" s="15"/>
      <c r="F11" s="15"/>
      <c r="G11" s="15"/>
      <c r="H11" s="15"/>
      <c r="I11" s="15">
        <f t="shared" si="14"/>
        <v>0</v>
      </c>
      <c r="J11" s="27">
        <f t="shared" si="0"/>
        <v>0</v>
      </c>
      <c r="K11" s="27">
        <f t="shared" si="1"/>
        <v>0</v>
      </c>
      <c r="L11" s="27">
        <f t="shared" si="2"/>
        <v>0</v>
      </c>
      <c r="M11" s="27">
        <f t="shared" si="3"/>
        <v>0</v>
      </c>
      <c r="N11" s="27">
        <f t="shared" si="4"/>
        <v>0</v>
      </c>
      <c r="O11" s="27">
        <f t="shared" si="5"/>
        <v>0</v>
      </c>
      <c r="P11" s="27">
        <f t="shared" si="6"/>
        <v>0</v>
      </c>
      <c r="Q11" s="27">
        <f>ROUND(Master!T10/30*'Aug-09'!E11,0)</f>
        <v>0</v>
      </c>
      <c r="R11" s="27">
        <f t="shared" si="7"/>
        <v>0</v>
      </c>
      <c r="S11" s="27">
        <f t="shared" si="8"/>
        <v>0</v>
      </c>
      <c r="T11" s="27">
        <f>+Master!AO10</f>
        <v>0</v>
      </c>
      <c r="U11" s="27">
        <f t="shared" si="9"/>
        <v>0</v>
      </c>
      <c r="V11" s="27">
        <f t="shared" si="10"/>
        <v>0</v>
      </c>
      <c r="W11" s="27"/>
      <c r="X11" s="27">
        <f t="shared" si="11"/>
        <v>0</v>
      </c>
      <c r="Y11" s="15"/>
      <c r="Z11" s="27">
        <f t="shared" si="12"/>
        <v>0</v>
      </c>
      <c r="AA11" s="27">
        <f>+'July-09'!AB11</f>
        <v>0</v>
      </c>
      <c r="AB11" s="27">
        <f t="shared" si="13"/>
        <v>0</v>
      </c>
    </row>
    <row r="12" spans="1:28" ht="19.5" customHeight="1">
      <c r="A12" s="15">
        <f t="shared" si="15"/>
        <v>7</v>
      </c>
      <c r="B12" s="26">
        <f>+Master!B11</f>
        <v>0</v>
      </c>
      <c r="C12" s="26">
        <f>+Master!C11</f>
        <v>0</v>
      </c>
      <c r="D12" s="26">
        <f>+Master!D11</f>
        <v>0</v>
      </c>
      <c r="E12" s="15"/>
      <c r="F12" s="15"/>
      <c r="G12" s="15"/>
      <c r="H12" s="15"/>
      <c r="I12" s="15">
        <f t="shared" si="14"/>
        <v>0</v>
      </c>
      <c r="J12" s="27">
        <f t="shared" si="0"/>
        <v>0</v>
      </c>
      <c r="K12" s="27">
        <f t="shared" si="1"/>
        <v>0</v>
      </c>
      <c r="L12" s="27">
        <f t="shared" si="2"/>
        <v>0</v>
      </c>
      <c r="M12" s="27">
        <f t="shared" si="3"/>
        <v>0</v>
      </c>
      <c r="N12" s="27">
        <f t="shared" si="4"/>
        <v>0</v>
      </c>
      <c r="O12" s="27">
        <f t="shared" si="5"/>
        <v>0</v>
      </c>
      <c r="P12" s="27">
        <f t="shared" si="6"/>
        <v>0</v>
      </c>
      <c r="Q12" s="27">
        <f>ROUND(Master!T11/30*'April-09'!I12,0)</f>
        <v>0</v>
      </c>
      <c r="R12" s="27">
        <f t="shared" si="7"/>
        <v>0</v>
      </c>
      <c r="S12" s="27">
        <f t="shared" si="8"/>
        <v>0</v>
      </c>
      <c r="T12" s="27">
        <f>+Master!AO11</f>
        <v>0</v>
      </c>
      <c r="U12" s="27">
        <f t="shared" si="9"/>
        <v>0</v>
      </c>
      <c r="V12" s="27">
        <f t="shared" si="10"/>
        <v>0</v>
      </c>
      <c r="W12" s="27"/>
      <c r="X12" s="27">
        <f t="shared" si="11"/>
        <v>0</v>
      </c>
      <c r="Y12" s="15"/>
      <c r="Z12" s="27">
        <f t="shared" si="12"/>
        <v>0</v>
      </c>
      <c r="AA12" s="27">
        <f>+'July-09'!AB12</f>
        <v>0</v>
      </c>
      <c r="AB12" s="27">
        <f t="shared" si="13"/>
        <v>0</v>
      </c>
    </row>
    <row r="13" spans="1:28" ht="19.5" customHeight="1">
      <c r="A13" s="15">
        <f t="shared" si="15"/>
        <v>8</v>
      </c>
      <c r="B13" s="26">
        <f>+Master!B12</f>
        <v>0</v>
      </c>
      <c r="C13" s="26">
        <f>+Master!C12</f>
        <v>0</v>
      </c>
      <c r="D13" s="26">
        <f>+Master!D12</f>
        <v>0</v>
      </c>
      <c r="E13" s="15"/>
      <c r="F13" s="15"/>
      <c r="G13" s="15"/>
      <c r="H13" s="15"/>
      <c r="I13" s="15">
        <f t="shared" si="14"/>
        <v>0</v>
      </c>
      <c r="J13" s="27">
        <f t="shared" si="0"/>
        <v>0</v>
      </c>
      <c r="K13" s="27">
        <f t="shared" si="1"/>
        <v>0</v>
      </c>
      <c r="L13" s="27">
        <f t="shared" si="2"/>
        <v>0</v>
      </c>
      <c r="M13" s="27">
        <f t="shared" si="3"/>
        <v>0</v>
      </c>
      <c r="N13" s="27">
        <f t="shared" si="4"/>
        <v>0</v>
      </c>
      <c r="O13" s="27">
        <f t="shared" si="5"/>
        <v>0</v>
      </c>
      <c r="P13" s="27">
        <f t="shared" si="6"/>
        <v>0</v>
      </c>
      <c r="Q13" s="27">
        <f>ROUND(Master!T12/30*'April-09'!I13,0)</f>
        <v>0</v>
      </c>
      <c r="R13" s="27">
        <f t="shared" si="7"/>
        <v>0</v>
      </c>
      <c r="S13" s="27">
        <f t="shared" si="8"/>
        <v>0</v>
      </c>
      <c r="T13" s="27">
        <f>+Master!AO12</f>
        <v>0</v>
      </c>
      <c r="U13" s="27">
        <f t="shared" si="9"/>
        <v>0</v>
      </c>
      <c r="V13" s="27">
        <f t="shared" si="10"/>
        <v>0</v>
      </c>
      <c r="W13" s="27"/>
      <c r="X13" s="27">
        <f t="shared" si="11"/>
        <v>0</v>
      </c>
      <c r="Y13" s="15"/>
      <c r="Z13" s="27">
        <f t="shared" si="12"/>
        <v>0</v>
      </c>
      <c r="AA13" s="27">
        <f>+'July-09'!AB13</f>
        <v>0</v>
      </c>
      <c r="AB13" s="27">
        <f t="shared" si="13"/>
        <v>0</v>
      </c>
    </row>
    <row r="14" spans="1:28" ht="19.5" customHeight="1">
      <c r="A14" s="15">
        <f t="shared" si="15"/>
        <v>9</v>
      </c>
      <c r="B14" s="26">
        <f>+Master!B13</f>
        <v>0</v>
      </c>
      <c r="C14" s="26">
        <f>+Master!C13</f>
        <v>0</v>
      </c>
      <c r="D14" s="26">
        <f>+Master!D13</f>
        <v>0</v>
      </c>
      <c r="E14" s="15"/>
      <c r="F14" s="15"/>
      <c r="G14" s="15"/>
      <c r="H14" s="15"/>
      <c r="I14" s="15">
        <f t="shared" si="14"/>
        <v>0</v>
      </c>
      <c r="J14" s="27">
        <f t="shared" si="0"/>
        <v>0</v>
      </c>
      <c r="K14" s="27">
        <f t="shared" si="1"/>
        <v>0</v>
      </c>
      <c r="L14" s="27">
        <f t="shared" si="2"/>
        <v>0</v>
      </c>
      <c r="M14" s="27">
        <f t="shared" si="3"/>
        <v>0</v>
      </c>
      <c r="N14" s="27">
        <f t="shared" si="4"/>
        <v>0</v>
      </c>
      <c r="O14" s="27">
        <f t="shared" si="5"/>
        <v>0</v>
      </c>
      <c r="P14" s="27">
        <f t="shared" si="6"/>
        <v>0</v>
      </c>
      <c r="Q14" s="27">
        <f>ROUND(Master!T13/30*'April-09'!I14,0)</f>
        <v>0</v>
      </c>
      <c r="R14" s="27">
        <f t="shared" si="7"/>
        <v>0</v>
      </c>
      <c r="S14" s="27">
        <f t="shared" si="8"/>
        <v>0</v>
      </c>
      <c r="T14" s="27">
        <f>+Master!AO13</f>
        <v>0</v>
      </c>
      <c r="U14" s="27">
        <f t="shared" si="9"/>
        <v>0</v>
      </c>
      <c r="V14" s="27">
        <f t="shared" si="10"/>
        <v>0</v>
      </c>
      <c r="W14" s="27"/>
      <c r="X14" s="27">
        <f t="shared" si="11"/>
        <v>0</v>
      </c>
      <c r="Y14" s="15"/>
      <c r="Z14" s="27">
        <f t="shared" si="12"/>
        <v>0</v>
      </c>
      <c r="AA14" s="27">
        <f>+'July-09'!AB14</f>
        <v>0</v>
      </c>
      <c r="AB14" s="27">
        <f t="shared" si="13"/>
        <v>0</v>
      </c>
    </row>
    <row r="15" spans="1:28" ht="19.5" customHeight="1">
      <c r="A15" s="15">
        <f t="shared" si="15"/>
        <v>10</v>
      </c>
      <c r="B15" s="26">
        <f>+Master!B14</f>
        <v>0</v>
      </c>
      <c r="C15" s="26">
        <f>+Master!C14</f>
        <v>0</v>
      </c>
      <c r="D15" s="26">
        <f>+Master!D14</f>
        <v>0</v>
      </c>
      <c r="E15" s="15"/>
      <c r="F15" s="15"/>
      <c r="G15" s="15"/>
      <c r="H15" s="15"/>
      <c r="I15" s="15">
        <f t="shared" si="14"/>
        <v>0</v>
      </c>
      <c r="J15" s="27">
        <f t="shared" si="0"/>
        <v>0</v>
      </c>
      <c r="K15" s="27">
        <f t="shared" si="1"/>
        <v>0</v>
      </c>
      <c r="L15" s="27">
        <f t="shared" si="2"/>
        <v>0</v>
      </c>
      <c r="M15" s="27">
        <f t="shared" si="3"/>
        <v>0</v>
      </c>
      <c r="N15" s="27">
        <f t="shared" si="4"/>
        <v>0</v>
      </c>
      <c r="O15" s="27">
        <f t="shared" si="5"/>
        <v>0</v>
      </c>
      <c r="P15" s="27">
        <f t="shared" si="6"/>
        <v>0</v>
      </c>
      <c r="Q15" s="27">
        <f>ROUND(Master!T14/30*'April-09'!I15,0)</f>
        <v>0</v>
      </c>
      <c r="R15" s="27">
        <f t="shared" si="7"/>
        <v>0</v>
      </c>
      <c r="S15" s="27">
        <f t="shared" si="8"/>
        <v>0</v>
      </c>
      <c r="T15" s="27">
        <f>+Master!AO14</f>
        <v>0</v>
      </c>
      <c r="U15" s="27">
        <f t="shared" si="9"/>
        <v>0</v>
      </c>
      <c r="V15" s="27">
        <f t="shared" si="10"/>
        <v>0</v>
      </c>
      <c r="W15" s="27"/>
      <c r="X15" s="27">
        <f t="shared" si="11"/>
        <v>0</v>
      </c>
      <c r="Y15" s="15"/>
      <c r="Z15" s="27">
        <f t="shared" si="12"/>
        <v>0</v>
      </c>
      <c r="AA15" s="27">
        <f>+'July-09'!AB15</f>
        <v>0</v>
      </c>
      <c r="AB15" s="27">
        <f t="shared" si="13"/>
        <v>0</v>
      </c>
    </row>
    <row r="16" spans="1:28" ht="19.5" customHeight="1">
      <c r="A16" s="15">
        <f t="shared" si="15"/>
        <v>11</v>
      </c>
      <c r="B16" s="26">
        <f>+Master!B15</f>
        <v>0</v>
      </c>
      <c r="C16" s="26">
        <f>+Master!C15</f>
        <v>0</v>
      </c>
      <c r="D16" s="26">
        <f>+Master!D15</f>
        <v>0</v>
      </c>
      <c r="E16" s="15"/>
      <c r="F16" s="15"/>
      <c r="G16" s="15"/>
      <c r="H16" s="15"/>
      <c r="I16" s="15">
        <f t="shared" si="14"/>
        <v>0</v>
      </c>
      <c r="J16" s="27">
        <f t="shared" si="0"/>
        <v>0</v>
      </c>
      <c r="K16" s="27">
        <f t="shared" si="1"/>
        <v>0</v>
      </c>
      <c r="L16" s="27">
        <f t="shared" si="2"/>
        <v>0</v>
      </c>
      <c r="M16" s="27">
        <f t="shared" si="3"/>
        <v>0</v>
      </c>
      <c r="N16" s="27">
        <f t="shared" si="4"/>
        <v>0</v>
      </c>
      <c r="O16" s="27">
        <f t="shared" si="5"/>
        <v>0</v>
      </c>
      <c r="P16" s="27">
        <f t="shared" si="6"/>
        <v>0</v>
      </c>
      <c r="Q16" s="27">
        <f>ROUND(Master!T15/30*'April-09'!I16,0)</f>
        <v>0</v>
      </c>
      <c r="R16" s="27">
        <f t="shared" si="7"/>
        <v>0</v>
      </c>
      <c r="S16" s="27">
        <f t="shared" si="8"/>
        <v>0</v>
      </c>
      <c r="T16" s="27">
        <f>+Master!AO15</f>
        <v>0</v>
      </c>
      <c r="U16" s="27">
        <f t="shared" si="9"/>
        <v>0</v>
      </c>
      <c r="V16" s="27">
        <f t="shared" si="10"/>
        <v>0</v>
      </c>
      <c r="W16" s="27"/>
      <c r="X16" s="27">
        <f t="shared" si="11"/>
        <v>0</v>
      </c>
      <c r="Y16" s="15"/>
      <c r="Z16" s="27">
        <f t="shared" si="12"/>
        <v>0</v>
      </c>
      <c r="AA16" s="27">
        <f>+'July-09'!AB16</f>
        <v>0</v>
      </c>
      <c r="AB16" s="27">
        <f t="shared" si="13"/>
        <v>0</v>
      </c>
    </row>
    <row r="17" spans="1:28" ht="19.5" customHeight="1">
      <c r="A17" s="15">
        <f t="shared" si="15"/>
        <v>12</v>
      </c>
      <c r="B17" s="26">
        <f>+Master!B16</f>
        <v>0</v>
      </c>
      <c r="C17" s="26">
        <f>+Master!C16</f>
        <v>0</v>
      </c>
      <c r="D17" s="26">
        <f>+Master!D16</f>
        <v>0</v>
      </c>
      <c r="E17" s="15"/>
      <c r="F17" s="15"/>
      <c r="G17" s="15"/>
      <c r="H17" s="15"/>
      <c r="I17" s="15">
        <f t="shared" si="14"/>
        <v>0</v>
      </c>
      <c r="J17" s="27">
        <f t="shared" si="0"/>
        <v>0</v>
      </c>
      <c r="K17" s="27">
        <f t="shared" si="1"/>
        <v>0</v>
      </c>
      <c r="L17" s="27">
        <f t="shared" si="2"/>
        <v>0</v>
      </c>
      <c r="M17" s="27">
        <f t="shared" si="3"/>
        <v>0</v>
      </c>
      <c r="N17" s="27">
        <f t="shared" si="4"/>
        <v>0</v>
      </c>
      <c r="O17" s="27">
        <f t="shared" si="5"/>
        <v>0</v>
      </c>
      <c r="P17" s="27">
        <f t="shared" si="6"/>
        <v>0</v>
      </c>
      <c r="Q17" s="27">
        <f>ROUND(Master!T16/30*'April-09'!I17,0)</f>
        <v>0</v>
      </c>
      <c r="R17" s="27">
        <f t="shared" si="7"/>
        <v>0</v>
      </c>
      <c r="S17" s="27">
        <f t="shared" si="8"/>
        <v>0</v>
      </c>
      <c r="T17" s="27">
        <f>+Master!AO16</f>
        <v>0</v>
      </c>
      <c r="U17" s="27">
        <f t="shared" si="9"/>
        <v>0</v>
      </c>
      <c r="V17" s="27">
        <f t="shared" si="10"/>
        <v>0</v>
      </c>
      <c r="W17" s="27"/>
      <c r="X17" s="27">
        <f t="shared" si="11"/>
        <v>0</v>
      </c>
      <c r="Y17" s="15"/>
      <c r="Z17" s="27">
        <f t="shared" si="12"/>
        <v>0</v>
      </c>
      <c r="AA17" s="27">
        <f>+'July-09'!AB17</f>
        <v>0</v>
      </c>
      <c r="AB17" s="27">
        <f t="shared" si="13"/>
        <v>0</v>
      </c>
    </row>
    <row r="18" spans="1:28" ht="19.5" customHeight="1">
      <c r="A18" s="15">
        <f t="shared" si="15"/>
        <v>13</v>
      </c>
      <c r="B18" s="26">
        <f>+Master!B17</f>
        <v>0</v>
      </c>
      <c r="C18" s="26">
        <f>+Master!C17</f>
        <v>0</v>
      </c>
      <c r="D18" s="26">
        <f>+Master!D17</f>
        <v>0</v>
      </c>
      <c r="E18" s="15"/>
      <c r="F18" s="15"/>
      <c r="G18" s="15"/>
      <c r="H18" s="15"/>
      <c r="I18" s="15">
        <f t="shared" si="14"/>
        <v>0</v>
      </c>
      <c r="J18" s="27">
        <f t="shared" si="0"/>
        <v>0</v>
      </c>
      <c r="K18" s="27">
        <f t="shared" si="1"/>
        <v>0</v>
      </c>
      <c r="L18" s="27">
        <f t="shared" si="2"/>
        <v>0</v>
      </c>
      <c r="M18" s="27">
        <f t="shared" si="3"/>
        <v>0</v>
      </c>
      <c r="N18" s="27">
        <f t="shared" si="4"/>
        <v>0</v>
      </c>
      <c r="O18" s="27">
        <f t="shared" si="5"/>
        <v>0</v>
      </c>
      <c r="P18" s="27">
        <f t="shared" si="6"/>
        <v>0</v>
      </c>
      <c r="Q18" s="27">
        <f>ROUND(Master!T17/30*'April-09'!I18,0)</f>
        <v>0</v>
      </c>
      <c r="R18" s="27">
        <f t="shared" si="7"/>
        <v>0</v>
      </c>
      <c r="S18" s="27">
        <f t="shared" si="8"/>
        <v>0</v>
      </c>
      <c r="T18" s="27">
        <f>+Master!AO17</f>
        <v>0</v>
      </c>
      <c r="U18" s="27">
        <f t="shared" si="9"/>
        <v>0</v>
      </c>
      <c r="V18" s="27">
        <f t="shared" si="10"/>
        <v>0</v>
      </c>
      <c r="W18" s="27"/>
      <c r="X18" s="27">
        <f t="shared" si="11"/>
        <v>0</v>
      </c>
      <c r="Y18" s="15"/>
      <c r="Z18" s="27">
        <f t="shared" si="12"/>
        <v>0</v>
      </c>
      <c r="AA18" s="27">
        <f>+'July-09'!AB18</f>
        <v>0</v>
      </c>
      <c r="AB18" s="27">
        <f t="shared" si="13"/>
        <v>0</v>
      </c>
    </row>
    <row r="19" spans="1:28" ht="19.5" customHeight="1">
      <c r="A19" s="15">
        <f t="shared" si="15"/>
        <v>14</v>
      </c>
      <c r="B19" s="26">
        <f>+Master!B18</f>
        <v>0</v>
      </c>
      <c r="C19" s="26">
        <f>+Master!C18</f>
        <v>0</v>
      </c>
      <c r="D19" s="26">
        <f>+Master!D18</f>
        <v>0</v>
      </c>
      <c r="E19" s="15"/>
      <c r="F19" s="15"/>
      <c r="G19" s="15"/>
      <c r="H19" s="15"/>
      <c r="I19" s="15">
        <f t="shared" si="14"/>
        <v>0</v>
      </c>
      <c r="J19" s="27">
        <f t="shared" si="0"/>
        <v>0</v>
      </c>
      <c r="K19" s="27">
        <f t="shared" si="1"/>
        <v>0</v>
      </c>
      <c r="L19" s="27">
        <f t="shared" si="2"/>
        <v>0</v>
      </c>
      <c r="M19" s="27">
        <f t="shared" si="3"/>
        <v>0</v>
      </c>
      <c r="N19" s="27">
        <f t="shared" si="4"/>
        <v>0</v>
      </c>
      <c r="O19" s="27">
        <f t="shared" si="5"/>
        <v>0</v>
      </c>
      <c r="P19" s="27">
        <f t="shared" si="6"/>
        <v>0</v>
      </c>
      <c r="Q19" s="27">
        <f>ROUND(Master!T18/30*'April-09'!I19,0)</f>
        <v>0</v>
      </c>
      <c r="R19" s="27">
        <f t="shared" si="7"/>
        <v>0</v>
      </c>
      <c r="S19" s="27">
        <f t="shared" si="8"/>
        <v>0</v>
      </c>
      <c r="T19" s="27">
        <f>+Master!AO18</f>
        <v>0</v>
      </c>
      <c r="U19" s="27">
        <f t="shared" si="9"/>
        <v>0</v>
      </c>
      <c r="V19" s="27">
        <f t="shared" si="10"/>
        <v>0</v>
      </c>
      <c r="W19" s="27"/>
      <c r="X19" s="27">
        <f t="shared" si="11"/>
        <v>0</v>
      </c>
      <c r="Y19" s="15"/>
      <c r="Z19" s="27">
        <f t="shared" si="12"/>
        <v>0</v>
      </c>
      <c r="AA19" s="27">
        <f>+'July-09'!AB19</f>
        <v>0</v>
      </c>
      <c r="AB19" s="27">
        <f t="shared" si="13"/>
        <v>0</v>
      </c>
    </row>
    <row r="20" spans="1:28" ht="19.5" customHeight="1">
      <c r="A20" s="15">
        <f t="shared" si="15"/>
        <v>15</v>
      </c>
      <c r="B20" s="26">
        <f>+Master!B19</f>
        <v>0</v>
      </c>
      <c r="C20" s="26">
        <f>+Master!C19</f>
        <v>0</v>
      </c>
      <c r="D20" s="26">
        <f>+Master!D19</f>
        <v>0</v>
      </c>
      <c r="E20" s="15"/>
      <c r="F20" s="15"/>
      <c r="G20" s="15"/>
      <c r="H20" s="15"/>
      <c r="I20" s="15">
        <f t="shared" si="14"/>
        <v>0</v>
      </c>
      <c r="J20" s="27">
        <f t="shared" si="0"/>
        <v>0</v>
      </c>
      <c r="K20" s="27">
        <f t="shared" si="1"/>
        <v>0</v>
      </c>
      <c r="L20" s="27">
        <f t="shared" si="2"/>
        <v>0</v>
      </c>
      <c r="M20" s="27">
        <f t="shared" si="3"/>
        <v>0</v>
      </c>
      <c r="N20" s="27">
        <f t="shared" si="4"/>
        <v>0</v>
      </c>
      <c r="O20" s="27">
        <f t="shared" si="5"/>
        <v>0</v>
      </c>
      <c r="P20" s="27">
        <f t="shared" si="6"/>
        <v>0</v>
      </c>
      <c r="Q20" s="27">
        <f>ROUND(Master!T19/30*'April-09'!I20,0)</f>
        <v>0</v>
      </c>
      <c r="R20" s="27">
        <f t="shared" si="7"/>
        <v>0</v>
      </c>
      <c r="S20" s="27">
        <f t="shared" si="8"/>
        <v>0</v>
      </c>
      <c r="T20" s="27">
        <f>+Master!AO19</f>
        <v>0</v>
      </c>
      <c r="U20" s="27">
        <f t="shared" si="9"/>
        <v>0</v>
      </c>
      <c r="V20" s="27">
        <f t="shared" si="10"/>
        <v>0</v>
      </c>
      <c r="W20" s="27"/>
      <c r="X20" s="27">
        <f t="shared" si="11"/>
        <v>0</v>
      </c>
      <c r="Y20" s="15"/>
      <c r="Z20" s="27">
        <f t="shared" si="12"/>
        <v>0</v>
      </c>
      <c r="AA20" s="27">
        <f>+'July-09'!AB20</f>
        <v>0</v>
      </c>
      <c r="AB20" s="27">
        <f t="shared" si="13"/>
        <v>0</v>
      </c>
    </row>
    <row r="21" spans="1:28" ht="19.5" customHeight="1">
      <c r="A21" s="15">
        <f t="shared" si="15"/>
        <v>16</v>
      </c>
      <c r="B21" s="26">
        <f>+Master!B20</f>
        <v>0</v>
      </c>
      <c r="C21" s="26">
        <f>+Master!C20</f>
        <v>0</v>
      </c>
      <c r="D21" s="26">
        <f>+Master!D20</f>
        <v>0</v>
      </c>
      <c r="E21" s="15"/>
      <c r="F21" s="15"/>
      <c r="G21" s="15"/>
      <c r="H21" s="15"/>
      <c r="I21" s="15">
        <f t="shared" si="14"/>
        <v>0</v>
      </c>
      <c r="J21" s="27">
        <f aca="true" t="shared" si="16" ref="J21:J31">ROUND(Q21*25%,0)</f>
        <v>0</v>
      </c>
      <c r="K21" s="27">
        <f aca="true" t="shared" si="17" ref="K21:K31">ROUND(Q21*20%,0)</f>
        <v>0</v>
      </c>
      <c r="L21" s="27">
        <f aca="true" t="shared" si="18" ref="L21:L31">ROUND(Q21*2%,0)</f>
        <v>0</v>
      </c>
      <c r="M21" s="27">
        <f aca="true" t="shared" si="19" ref="M21:M31">ROUND(Q21*2%,0)</f>
        <v>0</v>
      </c>
      <c r="N21" s="27">
        <f aca="true" t="shared" si="20" ref="N21:N31">ROUND(Q21*6%,0)</f>
        <v>0</v>
      </c>
      <c r="O21" s="27">
        <f aca="true" t="shared" si="21" ref="O21:O31">ROUND(Q21*35%,0)</f>
        <v>0</v>
      </c>
      <c r="P21" s="27">
        <f aca="true" t="shared" si="22" ref="P21:P31">ROUND(Q21*10%,0)</f>
        <v>0</v>
      </c>
      <c r="Q21" s="27">
        <f>ROUND(Master!T20/30*'Aug-09'!E21,0)</f>
        <v>0</v>
      </c>
      <c r="R21" s="27">
        <f aca="true" t="shared" si="23" ref="R21:R31">IF(Q21&lt;=2500,0,IF(Q21&lt;=3500,60,IF(Q21&lt;=5000,120,IF(Q21&lt;=10000,175,200))))</f>
        <v>0</v>
      </c>
      <c r="S21" s="27">
        <f t="shared" si="8"/>
        <v>0</v>
      </c>
      <c r="T21" s="27">
        <f>+Master!AO20</f>
        <v>0</v>
      </c>
      <c r="U21" s="27">
        <f t="shared" si="9"/>
        <v>0</v>
      </c>
      <c r="V21" s="27">
        <f t="shared" si="10"/>
        <v>0</v>
      </c>
      <c r="W21" s="27"/>
      <c r="X21" s="27">
        <f aca="true" t="shared" si="24" ref="X21:X31">+V21-W21</f>
        <v>0</v>
      </c>
      <c r="Y21" s="15"/>
      <c r="Z21" s="27">
        <f aca="true" t="shared" si="25" ref="Z21:Z31">+X21-Y21</f>
        <v>0</v>
      </c>
      <c r="AA21" s="27">
        <f>+'July-09'!AB21</f>
        <v>0</v>
      </c>
      <c r="AB21" s="27">
        <f aca="true" t="shared" si="26" ref="AB21:AB31">+Z21+AA21</f>
        <v>0</v>
      </c>
    </row>
    <row r="22" spans="1:28" ht="19.5" customHeight="1">
      <c r="A22" s="15">
        <f t="shared" si="15"/>
        <v>17</v>
      </c>
      <c r="B22" s="26">
        <f>+Master!B21</f>
        <v>0</v>
      </c>
      <c r="C22" s="26">
        <f>+Master!C21</f>
        <v>0</v>
      </c>
      <c r="D22" s="26">
        <f>+Master!D21</f>
        <v>0</v>
      </c>
      <c r="E22" s="15"/>
      <c r="F22" s="15"/>
      <c r="G22" s="15"/>
      <c r="H22" s="15"/>
      <c r="I22" s="15">
        <f t="shared" si="14"/>
        <v>0</v>
      </c>
      <c r="J22" s="27">
        <f t="shared" si="16"/>
        <v>0</v>
      </c>
      <c r="K22" s="27">
        <f t="shared" si="17"/>
        <v>0</v>
      </c>
      <c r="L22" s="27">
        <f t="shared" si="18"/>
        <v>0</v>
      </c>
      <c r="M22" s="27">
        <f t="shared" si="19"/>
        <v>0</v>
      </c>
      <c r="N22" s="27">
        <f t="shared" si="20"/>
        <v>0</v>
      </c>
      <c r="O22" s="27">
        <f t="shared" si="21"/>
        <v>0</v>
      </c>
      <c r="P22" s="27">
        <f t="shared" si="22"/>
        <v>0</v>
      </c>
      <c r="Q22" s="27">
        <f>ROUND(Master!T21/30*'April-09'!I22,0)</f>
        <v>0</v>
      </c>
      <c r="R22" s="27">
        <f t="shared" si="23"/>
        <v>0</v>
      </c>
      <c r="S22" s="27">
        <f t="shared" si="8"/>
        <v>0</v>
      </c>
      <c r="T22" s="27">
        <f>+Master!AO21</f>
        <v>0</v>
      </c>
      <c r="U22" s="27">
        <f t="shared" si="9"/>
        <v>0</v>
      </c>
      <c r="V22" s="27">
        <f t="shared" si="10"/>
        <v>0</v>
      </c>
      <c r="W22" s="27"/>
      <c r="X22" s="27">
        <f t="shared" si="24"/>
        <v>0</v>
      </c>
      <c r="Y22" s="15"/>
      <c r="Z22" s="27">
        <f t="shared" si="25"/>
        <v>0</v>
      </c>
      <c r="AA22" s="27">
        <f>+'July-09'!AB22</f>
        <v>0</v>
      </c>
      <c r="AB22" s="27">
        <f t="shared" si="26"/>
        <v>0</v>
      </c>
    </row>
    <row r="23" spans="1:28" ht="19.5" customHeight="1">
      <c r="A23" s="15">
        <f t="shared" si="15"/>
        <v>18</v>
      </c>
      <c r="B23" s="26">
        <f>+Master!B22</f>
        <v>0</v>
      </c>
      <c r="C23" s="26">
        <f>+Master!C22</f>
        <v>0</v>
      </c>
      <c r="D23" s="26">
        <f>+Master!D22</f>
        <v>0</v>
      </c>
      <c r="E23" s="15"/>
      <c r="F23" s="15"/>
      <c r="G23" s="15"/>
      <c r="H23" s="15"/>
      <c r="I23" s="15">
        <f t="shared" si="14"/>
        <v>0</v>
      </c>
      <c r="J23" s="27">
        <f t="shared" si="16"/>
        <v>0</v>
      </c>
      <c r="K23" s="27">
        <f t="shared" si="17"/>
        <v>0</v>
      </c>
      <c r="L23" s="27">
        <f t="shared" si="18"/>
        <v>0</v>
      </c>
      <c r="M23" s="27">
        <f t="shared" si="19"/>
        <v>0</v>
      </c>
      <c r="N23" s="27">
        <f t="shared" si="20"/>
        <v>0</v>
      </c>
      <c r="O23" s="27">
        <f t="shared" si="21"/>
        <v>0</v>
      </c>
      <c r="P23" s="27">
        <f t="shared" si="22"/>
        <v>0</v>
      </c>
      <c r="Q23" s="27">
        <f>ROUND(Master!T22/30*'April-09'!I23,0)</f>
        <v>0</v>
      </c>
      <c r="R23" s="27">
        <f t="shared" si="23"/>
        <v>0</v>
      </c>
      <c r="S23" s="27">
        <f t="shared" si="8"/>
        <v>0</v>
      </c>
      <c r="T23" s="27">
        <f>+Master!AO22</f>
        <v>0</v>
      </c>
      <c r="U23" s="27">
        <f t="shared" si="9"/>
        <v>0</v>
      </c>
      <c r="V23" s="27">
        <f t="shared" si="10"/>
        <v>0</v>
      </c>
      <c r="W23" s="27"/>
      <c r="X23" s="27">
        <f t="shared" si="24"/>
        <v>0</v>
      </c>
      <c r="Y23" s="15"/>
      <c r="Z23" s="27">
        <f t="shared" si="25"/>
        <v>0</v>
      </c>
      <c r="AA23" s="27">
        <f>+'July-09'!AB23</f>
        <v>0</v>
      </c>
      <c r="AB23" s="27">
        <f t="shared" si="26"/>
        <v>0</v>
      </c>
    </row>
    <row r="24" spans="1:28" ht="19.5" customHeight="1">
      <c r="A24" s="15">
        <f t="shared" si="15"/>
        <v>19</v>
      </c>
      <c r="B24" s="26">
        <f>+Master!B23</f>
        <v>0</v>
      </c>
      <c r="C24" s="26">
        <f>+Master!C23</f>
        <v>0</v>
      </c>
      <c r="D24" s="26">
        <f>+Master!D23</f>
        <v>0</v>
      </c>
      <c r="E24" s="15"/>
      <c r="F24" s="15"/>
      <c r="G24" s="15"/>
      <c r="H24" s="15"/>
      <c r="I24" s="15">
        <f t="shared" si="14"/>
        <v>0</v>
      </c>
      <c r="J24" s="27">
        <f t="shared" si="16"/>
        <v>0</v>
      </c>
      <c r="K24" s="27">
        <f t="shared" si="17"/>
        <v>0</v>
      </c>
      <c r="L24" s="27">
        <f t="shared" si="18"/>
        <v>0</v>
      </c>
      <c r="M24" s="27">
        <f t="shared" si="19"/>
        <v>0</v>
      </c>
      <c r="N24" s="27">
        <f t="shared" si="20"/>
        <v>0</v>
      </c>
      <c r="O24" s="27">
        <f t="shared" si="21"/>
        <v>0</v>
      </c>
      <c r="P24" s="27">
        <f t="shared" si="22"/>
        <v>0</v>
      </c>
      <c r="Q24" s="27">
        <f>ROUND(Master!T23/30*'April-09'!I24,0)</f>
        <v>0</v>
      </c>
      <c r="R24" s="27">
        <f t="shared" si="23"/>
        <v>0</v>
      </c>
      <c r="S24" s="27">
        <f t="shared" si="8"/>
        <v>0</v>
      </c>
      <c r="T24" s="27">
        <f>+Master!AO23</f>
        <v>0</v>
      </c>
      <c r="U24" s="27">
        <f t="shared" si="9"/>
        <v>0</v>
      </c>
      <c r="V24" s="27">
        <f t="shared" si="10"/>
        <v>0</v>
      </c>
      <c r="W24" s="27"/>
      <c r="X24" s="27">
        <f t="shared" si="24"/>
        <v>0</v>
      </c>
      <c r="Y24" s="15"/>
      <c r="Z24" s="27">
        <f t="shared" si="25"/>
        <v>0</v>
      </c>
      <c r="AA24" s="27">
        <f>+'July-09'!AB24</f>
        <v>0</v>
      </c>
      <c r="AB24" s="27">
        <f t="shared" si="26"/>
        <v>0</v>
      </c>
    </row>
    <row r="25" spans="1:28" ht="19.5" customHeight="1">
      <c r="A25" s="15">
        <f t="shared" si="15"/>
        <v>20</v>
      </c>
      <c r="B25" s="26">
        <f>+Master!B24</f>
        <v>0</v>
      </c>
      <c r="C25" s="26">
        <f>+Master!C24</f>
        <v>0</v>
      </c>
      <c r="D25" s="26">
        <f>+Master!D24</f>
        <v>0</v>
      </c>
      <c r="E25" s="15"/>
      <c r="F25" s="15"/>
      <c r="G25" s="15"/>
      <c r="H25" s="15"/>
      <c r="I25" s="15">
        <f t="shared" si="14"/>
        <v>0</v>
      </c>
      <c r="J25" s="27">
        <f t="shared" si="16"/>
        <v>0</v>
      </c>
      <c r="K25" s="27">
        <f t="shared" si="17"/>
        <v>0</v>
      </c>
      <c r="L25" s="27">
        <f t="shared" si="18"/>
        <v>0</v>
      </c>
      <c r="M25" s="27">
        <f t="shared" si="19"/>
        <v>0</v>
      </c>
      <c r="N25" s="27">
        <f t="shared" si="20"/>
        <v>0</v>
      </c>
      <c r="O25" s="27">
        <f t="shared" si="21"/>
        <v>0</v>
      </c>
      <c r="P25" s="27">
        <f t="shared" si="22"/>
        <v>0</v>
      </c>
      <c r="Q25" s="27">
        <f>ROUND(Master!T24/30*'April-09'!I25,0)</f>
        <v>0</v>
      </c>
      <c r="R25" s="27">
        <f t="shared" si="23"/>
        <v>0</v>
      </c>
      <c r="S25" s="27">
        <f t="shared" si="8"/>
        <v>0</v>
      </c>
      <c r="T25" s="27">
        <f>+Master!AO24</f>
        <v>0</v>
      </c>
      <c r="U25" s="27">
        <f t="shared" si="9"/>
        <v>0</v>
      </c>
      <c r="V25" s="27">
        <f t="shared" si="10"/>
        <v>0</v>
      </c>
      <c r="W25" s="27"/>
      <c r="X25" s="27">
        <f t="shared" si="24"/>
        <v>0</v>
      </c>
      <c r="Y25" s="15"/>
      <c r="Z25" s="27">
        <f t="shared" si="25"/>
        <v>0</v>
      </c>
      <c r="AA25" s="27">
        <f>+'July-09'!AB25</f>
        <v>0</v>
      </c>
      <c r="AB25" s="27">
        <f t="shared" si="26"/>
        <v>0</v>
      </c>
    </row>
    <row r="26" spans="1:28" ht="19.5" customHeight="1">
      <c r="A26" s="15">
        <f t="shared" si="15"/>
        <v>21</v>
      </c>
      <c r="B26" s="26">
        <f>+Master!B25</f>
        <v>0</v>
      </c>
      <c r="C26" s="26">
        <f>+Master!C25</f>
        <v>0</v>
      </c>
      <c r="D26" s="26">
        <f>+Master!D25</f>
        <v>0</v>
      </c>
      <c r="E26" s="15"/>
      <c r="F26" s="15"/>
      <c r="G26" s="15"/>
      <c r="H26" s="15"/>
      <c r="I26" s="15">
        <f t="shared" si="14"/>
        <v>0</v>
      </c>
      <c r="J26" s="27">
        <f>ROUND(Q26*25%,0)</f>
        <v>0</v>
      </c>
      <c r="K26" s="27">
        <f>ROUND(Q26*20%,0)</f>
        <v>0</v>
      </c>
      <c r="L26" s="27">
        <f>ROUND(Q26*2%,0)</f>
        <v>0</v>
      </c>
      <c r="M26" s="27">
        <f>ROUND(Q26*2%,0)</f>
        <v>0</v>
      </c>
      <c r="N26" s="27">
        <f>ROUND(Q26*6%,0)</f>
        <v>0</v>
      </c>
      <c r="O26" s="27">
        <f>ROUND(Q26*35%,0)</f>
        <v>0</v>
      </c>
      <c r="P26" s="27">
        <f>ROUND(Q26*10%,0)</f>
        <v>0</v>
      </c>
      <c r="Q26" s="27">
        <f>ROUND(Master!T25/30*'Aug-09'!E26,0)</f>
        <v>0</v>
      </c>
      <c r="R26" s="27">
        <f t="shared" si="23"/>
        <v>0</v>
      </c>
      <c r="S26" s="27">
        <f t="shared" si="8"/>
        <v>0</v>
      </c>
      <c r="T26" s="27">
        <f>+Master!AO25</f>
        <v>0</v>
      </c>
      <c r="U26" s="27">
        <f t="shared" si="9"/>
        <v>0</v>
      </c>
      <c r="V26" s="27">
        <f t="shared" si="10"/>
        <v>0</v>
      </c>
      <c r="W26" s="27"/>
      <c r="X26" s="27">
        <f>+V26-W26</f>
        <v>0</v>
      </c>
      <c r="Y26" s="15"/>
      <c r="Z26" s="27">
        <f>+X26-Y26</f>
        <v>0</v>
      </c>
      <c r="AA26" s="27">
        <f>+'July-09'!AB26</f>
        <v>0</v>
      </c>
      <c r="AB26" s="27">
        <f>+Z26+AA26</f>
        <v>0</v>
      </c>
    </row>
    <row r="27" spans="1:28" ht="19.5" customHeight="1">
      <c r="A27" s="15">
        <f t="shared" si="15"/>
        <v>22</v>
      </c>
      <c r="B27" s="26">
        <f>+Master!B26</f>
        <v>0</v>
      </c>
      <c r="C27" s="26">
        <f>+Master!C26</f>
        <v>0</v>
      </c>
      <c r="D27" s="26">
        <f>+Master!D26</f>
        <v>0</v>
      </c>
      <c r="E27" s="15"/>
      <c r="F27" s="15"/>
      <c r="G27" s="15"/>
      <c r="H27" s="15"/>
      <c r="I27" s="15">
        <f t="shared" si="14"/>
        <v>0</v>
      </c>
      <c r="J27" s="27">
        <f t="shared" si="16"/>
        <v>0</v>
      </c>
      <c r="K27" s="27">
        <f t="shared" si="17"/>
        <v>0</v>
      </c>
      <c r="L27" s="27">
        <f t="shared" si="18"/>
        <v>0</v>
      </c>
      <c r="M27" s="27">
        <f t="shared" si="19"/>
        <v>0</v>
      </c>
      <c r="N27" s="27">
        <f t="shared" si="20"/>
        <v>0</v>
      </c>
      <c r="O27" s="27">
        <f t="shared" si="21"/>
        <v>0</v>
      </c>
      <c r="P27" s="27">
        <f t="shared" si="22"/>
        <v>0</v>
      </c>
      <c r="Q27" s="27">
        <f>ROUND(Master!T26/30*'April-09'!I27,0)</f>
        <v>0</v>
      </c>
      <c r="R27" s="27">
        <f t="shared" si="23"/>
        <v>0</v>
      </c>
      <c r="S27" s="27">
        <f t="shared" si="8"/>
        <v>0</v>
      </c>
      <c r="T27" s="27">
        <f>+Master!AO26</f>
        <v>0</v>
      </c>
      <c r="U27" s="27">
        <f t="shared" si="9"/>
        <v>0</v>
      </c>
      <c r="V27" s="27">
        <f t="shared" si="10"/>
        <v>0</v>
      </c>
      <c r="W27" s="27"/>
      <c r="X27" s="27">
        <f t="shared" si="24"/>
        <v>0</v>
      </c>
      <c r="Y27" s="15"/>
      <c r="Z27" s="27">
        <f t="shared" si="25"/>
        <v>0</v>
      </c>
      <c r="AA27" s="27">
        <f>+'July-09'!AB27</f>
        <v>0</v>
      </c>
      <c r="AB27" s="27">
        <f t="shared" si="26"/>
        <v>0</v>
      </c>
    </row>
    <row r="28" spans="1:28" ht="19.5" customHeight="1">
      <c r="A28" s="15">
        <f t="shared" si="15"/>
        <v>23</v>
      </c>
      <c r="B28" s="26">
        <f>+Master!B27</f>
        <v>0</v>
      </c>
      <c r="C28" s="26">
        <f>+Master!C27</f>
        <v>0</v>
      </c>
      <c r="D28" s="26">
        <f>+Master!D27</f>
        <v>0</v>
      </c>
      <c r="E28" s="15"/>
      <c r="F28" s="15"/>
      <c r="G28" s="15"/>
      <c r="H28" s="15"/>
      <c r="I28" s="15">
        <f t="shared" si="14"/>
        <v>0</v>
      </c>
      <c r="J28" s="27">
        <f>ROUND(Q28*25%,0)</f>
        <v>0</v>
      </c>
      <c r="K28" s="27">
        <f>ROUND(Q28*20%,0)</f>
        <v>0</v>
      </c>
      <c r="L28" s="27">
        <f>ROUND(Q28*2%,0)</f>
        <v>0</v>
      </c>
      <c r="M28" s="27">
        <f>ROUND(Q28*2%,0)</f>
        <v>0</v>
      </c>
      <c r="N28" s="27">
        <f>ROUND(Q28*6%,0)</f>
        <v>0</v>
      </c>
      <c r="O28" s="27">
        <f>ROUND(Q28*35%,0)</f>
        <v>0</v>
      </c>
      <c r="P28" s="27">
        <f>ROUND(Q28*10%,0)</f>
        <v>0</v>
      </c>
      <c r="Q28" s="27">
        <f>ROUND(Master!T27/30*'April-09'!I28,0)</f>
        <v>0</v>
      </c>
      <c r="R28" s="27">
        <f t="shared" si="23"/>
        <v>0</v>
      </c>
      <c r="S28" s="27">
        <f t="shared" si="8"/>
        <v>0</v>
      </c>
      <c r="T28" s="27">
        <f>+Master!AO27</f>
        <v>0</v>
      </c>
      <c r="U28" s="27">
        <f t="shared" si="9"/>
        <v>0</v>
      </c>
      <c r="V28" s="27">
        <f t="shared" si="10"/>
        <v>0</v>
      </c>
      <c r="W28" s="27"/>
      <c r="X28" s="27">
        <f>+V28-W28</f>
        <v>0</v>
      </c>
      <c r="Y28" s="15"/>
      <c r="Z28" s="27">
        <f>+X28-Y28</f>
        <v>0</v>
      </c>
      <c r="AA28" s="27">
        <f>+'July-09'!AB28</f>
        <v>0</v>
      </c>
      <c r="AB28" s="27">
        <f>+Z28+AA28</f>
        <v>0</v>
      </c>
    </row>
    <row r="29" spans="1:28" ht="19.5" customHeight="1">
      <c r="A29" s="15">
        <f t="shared" si="15"/>
        <v>24</v>
      </c>
      <c r="B29" s="26">
        <f>+Master!B28</f>
        <v>0</v>
      </c>
      <c r="C29" s="26">
        <f>+Master!C28</f>
        <v>0</v>
      </c>
      <c r="D29" s="26">
        <f>+Master!D28</f>
        <v>0</v>
      </c>
      <c r="E29" s="15"/>
      <c r="F29" s="15"/>
      <c r="G29" s="15"/>
      <c r="H29" s="15"/>
      <c r="I29" s="15">
        <f t="shared" si="14"/>
        <v>0</v>
      </c>
      <c r="J29" s="27">
        <f t="shared" si="16"/>
        <v>0</v>
      </c>
      <c r="K29" s="27">
        <f t="shared" si="17"/>
        <v>0</v>
      </c>
      <c r="L29" s="27">
        <f t="shared" si="18"/>
        <v>0</v>
      </c>
      <c r="M29" s="27">
        <f t="shared" si="19"/>
        <v>0</v>
      </c>
      <c r="N29" s="27">
        <f t="shared" si="20"/>
        <v>0</v>
      </c>
      <c r="O29" s="27">
        <f t="shared" si="21"/>
        <v>0</v>
      </c>
      <c r="P29" s="27">
        <f t="shared" si="22"/>
        <v>0</v>
      </c>
      <c r="Q29" s="27">
        <f>ROUND(Master!T28/30*'April-09'!I29,0)</f>
        <v>0</v>
      </c>
      <c r="R29" s="27">
        <f t="shared" si="23"/>
        <v>0</v>
      </c>
      <c r="S29" s="27">
        <f t="shared" si="8"/>
        <v>0</v>
      </c>
      <c r="T29" s="27">
        <f>+Master!AO28</f>
        <v>0</v>
      </c>
      <c r="U29" s="27">
        <f t="shared" si="9"/>
        <v>0</v>
      </c>
      <c r="V29" s="27">
        <f t="shared" si="10"/>
        <v>0</v>
      </c>
      <c r="W29" s="27"/>
      <c r="X29" s="27">
        <f t="shared" si="24"/>
        <v>0</v>
      </c>
      <c r="Y29" s="15"/>
      <c r="Z29" s="27">
        <f t="shared" si="25"/>
        <v>0</v>
      </c>
      <c r="AA29" s="27">
        <f>+'July-09'!AB29</f>
        <v>0</v>
      </c>
      <c r="AB29" s="27">
        <f t="shared" si="26"/>
        <v>0</v>
      </c>
    </row>
    <row r="30" spans="1:28" ht="19.5" customHeight="1">
      <c r="A30" s="15">
        <f t="shared" si="15"/>
        <v>25</v>
      </c>
      <c r="B30" s="26">
        <f>+Master!B29</f>
        <v>0</v>
      </c>
      <c r="C30" s="26">
        <f>+Master!C29</f>
        <v>0</v>
      </c>
      <c r="D30" s="26">
        <f>+Master!D29</f>
        <v>0</v>
      </c>
      <c r="E30" s="15"/>
      <c r="F30" s="15"/>
      <c r="G30" s="15"/>
      <c r="H30" s="15"/>
      <c r="I30" s="15">
        <f t="shared" si="14"/>
        <v>0</v>
      </c>
      <c r="J30" s="27">
        <f t="shared" si="16"/>
        <v>0</v>
      </c>
      <c r="K30" s="27">
        <f t="shared" si="17"/>
        <v>0</v>
      </c>
      <c r="L30" s="27">
        <f t="shared" si="18"/>
        <v>0</v>
      </c>
      <c r="M30" s="27">
        <f t="shared" si="19"/>
        <v>0</v>
      </c>
      <c r="N30" s="27">
        <f t="shared" si="20"/>
        <v>0</v>
      </c>
      <c r="O30" s="27">
        <f t="shared" si="21"/>
        <v>0</v>
      </c>
      <c r="P30" s="27">
        <f t="shared" si="22"/>
        <v>0</v>
      </c>
      <c r="Q30" s="27">
        <f>ROUND(Master!T29/30*'Aug-09'!E30,0)</f>
        <v>0</v>
      </c>
      <c r="R30" s="27">
        <f t="shared" si="23"/>
        <v>0</v>
      </c>
      <c r="S30" s="27">
        <f t="shared" si="8"/>
        <v>0</v>
      </c>
      <c r="T30" s="27">
        <f>+Master!AO29</f>
        <v>0</v>
      </c>
      <c r="U30" s="27">
        <f t="shared" si="9"/>
        <v>0</v>
      </c>
      <c r="V30" s="27">
        <f t="shared" si="10"/>
        <v>0</v>
      </c>
      <c r="W30" s="27"/>
      <c r="X30" s="27">
        <f t="shared" si="24"/>
        <v>0</v>
      </c>
      <c r="Y30" s="15"/>
      <c r="Z30" s="27">
        <f t="shared" si="25"/>
        <v>0</v>
      </c>
      <c r="AA30" s="27">
        <f>+'July-09'!AB30</f>
        <v>0</v>
      </c>
      <c r="AB30" s="27">
        <f t="shared" si="26"/>
        <v>0</v>
      </c>
    </row>
    <row r="31" spans="1:28" ht="19.5" customHeight="1">
      <c r="A31" s="15">
        <f t="shared" si="15"/>
        <v>26</v>
      </c>
      <c r="B31" s="26">
        <f>+Master!B30</f>
        <v>0</v>
      </c>
      <c r="C31" s="26">
        <f>+Master!C30</f>
        <v>0</v>
      </c>
      <c r="D31" s="26">
        <f>+Master!D30</f>
        <v>0</v>
      </c>
      <c r="E31" s="15"/>
      <c r="F31" s="15"/>
      <c r="G31" s="15"/>
      <c r="H31" s="15"/>
      <c r="I31" s="15">
        <f t="shared" si="14"/>
        <v>0</v>
      </c>
      <c r="J31" s="27">
        <f t="shared" si="16"/>
        <v>0</v>
      </c>
      <c r="K31" s="27">
        <f t="shared" si="17"/>
        <v>0</v>
      </c>
      <c r="L31" s="27">
        <f t="shared" si="18"/>
        <v>0</v>
      </c>
      <c r="M31" s="27">
        <f t="shared" si="19"/>
        <v>0</v>
      </c>
      <c r="N31" s="27">
        <f t="shared" si="20"/>
        <v>0</v>
      </c>
      <c r="O31" s="27">
        <f t="shared" si="21"/>
        <v>0</v>
      </c>
      <c r="P31" s="27">
        <f t="shared" si="22"/>
        <v>0</v>
      </c>
      <c r="Q31" s="27">
        <f>ROUND(Master!T30/30*'April-09'!I31,0)</f>
        <v>0</v>
      </c>
      <c r="R31" s="27">
        <f t="shared" si="23"/>
        <v>0</v>
      </c>
      <c r="S31" s="27">
        <f t="shared" si="8"/>
        <v>0</v>
      </c>
      <c r="T31" s="27">
        <f>+Master!AO30</f>
        <v>0</v>
      </c>
      <c r="U31" s="27">
        <f t="shared" si="9"/>
        <v>0</v>
      </c>
      <c r="V31" s="27">
        <f t="shared" si="10"/>
        <v>0</v>
      </c>
      <c r="W31" s="27"/>
      <c r="X31" s="27">
        <f t="shared" si="24"/>
        <v>0</v>
      </c>
      <c r="Y31" s="15"/>
      <c r="Z31" s="27">
        <f t="shared" si="25"/>
        <v>0</v>
      </c>
      <c r="AA31" s="27">
        <f>+'July-09'!AB31</f>
        <v>0</v>
      </c>
      <c r="AB31" s="27">
        <f t="shared" si="26"/>
        <v>0</v>
      </c>
    </row>
    <row r="32" spans="17:28" ht="19.5" customHeight="1">
      <c r="Q32" s="28">
        <f aca="true" t="shared" si="27" ref="Q32:AB32">SUM(Q6:Q31)</f>
        <v>0</v>
      </c>
      <c r="R32" s="28">
        <f t="shared" si="27"/>
        <v>0</v>
      </c>
      <c r="S32" s="28">
        <f t="shared" si="27"/>
        <v>0</v>
      </c>
      <c r="T32" s="28">
        <f t="shared" si="27"/>
        <v>0</v>
      </c>
      <c r="U32" s="28">
        <f t="shared" si="27"/>
        <v>0</v>
      </c>
      <c r="V32" s="28">
        <f t="shared" si="27"/>
        <v>0</v>
      </c>
      <c r="W32" s="28">
        <f t="shared" si="27"/>
        <v>0</v>
      </c>
      <c r="X32" s="28">
        <f t="shared" si="27"/>
        <v>0</v>
      </c>
      <c r="Y32" s="28">
        <f t="shared" si="27"/>
        <v>0</v>
      </c>
      <c r="Z32" s="28">
        <f t="shared" si="27"/>
        <v>0</v>
      </c>
      <c r="AA32" s="28">
        <f t="shared" si="27"/>
        <v>0</v>
      </c>
      <c r="AB32" s="28">
        <f t="shared" si="27"/>
        <v>0</v>
      </c>
    </row>
  </sheetData>
  <sheetProtection/>
  <protectedRanges>
    <protectedRange password="F5F8" sqref="Z4:AB32 A4:D31 J4:X32" name="Range1"/>
  </protectedRanges>
  <mergeCells count="1">
    <mergeCell ref="F4:H4"/>
  </mergeCells>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4:AB32"/>
  <sheetViews>
    <sheetView zoomScalePageLayoutView="0" workbookViewId="0" topLeftCell="A1">
      <pane xSplit="5" ySplit="4" topLeftCell="F5" activePane="bottomRight" state="frozen"/>
      <selection pane="topLeft" activeCell="I13" sqref="I13"/>
      <selection pane="topRight" activeCell="I13" sqref="I13"/>
      <selection pane="bottomLeft" activeCell="I13" sqref="I13"/>
      <selection pane="bottomRight" activeCell="I13" sqref="I13"/>
    </sheetView>
  </sheetViews>
  <sheetFormatPr defaultColWidth="9.140625" defaultRowHeight="19.5" customHeight="1"/>
  <cols>
    <col min="1" max="1" width="5.57421875" style="29" bestFit="1" customWidth="1"/>
    <col min="2" max="2" width="30.28125" style="29" bestFit="1" customWidth="1"/>
    <col min="3" max="3" width="12.57421875" style="29" bestFit="1" customWidth="1"/>
    <col min="4" max="4" width="15.421875" style="29" bestFit="1" customWidth="1"/>
    <col min="5" max="5" width="8.7109375" style="29" bestFit="1" customWidth="1"/>
    <col min="6" max="9" width="8.7109375" style="29" customWidth="1"/>
    <col min="10" max="10" width="6.00390625" style="29" bestFit="1" customWidth="1"/>
    <col min="11" max="11" width="6.7109375" style="29" bestFit="1" customWidth="1"/>
    <col min="12" max="12" width="8.28125" style="29" bestFit="1" customWidth="1"/>
    <col min="13" max="13" width="8.421875" style="29" bestFit="1" customWidth="1"/>
    <col min="14" max="14" width="4.28125" style="29" bestFit="1" customWidth="1"/>
    <col min="15" max="16" width="9.8515625" style="29" bestFit="1" customWidth="1"/>
    <col min="17" max="17" width="7.7109375" style="29" bestFit="1" customWidth="1"/>
    <col min="18" max="18" width="6.421875" style="29" bestFit="1" customWidth="1"/>
    <col min="19" max="19" width="4.00390625" style="29" bestFit="1" customWidth="1"/>
    <col min="20" max="20" width="8.8515625" style="29" bestFit="1" customWidth="1"/>
    <col min="21" max="21" width="8.421875" style="29" bestFit="1" customWidth="1"/>
    <col min="22" max="22" width="8.57421875" style="29" bestFit="1" customWidth="1"/>
    <col min="23" max="23" width="9.00390625" style="29" bestFit="1" customWidth="1"/>
    <col min="24" max="24" width="8.57421875" style="29" bestFit="1" customWidth="1"/>
    <col min="25" max="25" width="6.421875" style="29" bestFit="1" customWidth="1"/>
    <col min="26" max="27" width="8.57421875" style="29" bestFit="1" customWidth="1"/>
    <col min="28" max="28" width="11.7109375" style="29" bestFit="1" customWidth="1"/>
    <col min="29" max="16384" width="9.140625" style="29" customWidth="1"/>
  </cols>
  <sheetData>
    <row r="4" spans="1:28" ht="45">
      <c r="A4" s="23" t="s">
        <v>16</v>
      </c>
      <c r="B4" s="23" t="s">
        <v>4</v>
      </c>
      <c r="C4" s="23" t="s">
        <v>5</v>
      </c>
      <c r="D4" s="23" t="s">
        <v>41</v>
      </c>
      <c r="E4" s="23" t="s">
        <v>6</v>
      </c>
      <c r="F4" s="68" t="s">
        <v>48</v>
      </c>
      <c r="G4" s="69"/>
      <c r="H4" s="70"/>
      <c r="I4" s="23" t="s">
        <v>49</v>
      </c>
      <c r="J4" s="23" t="s">
        <v>3</v>
      </c>
      <c r="K4" s="23" t="s">
        <v>10</v>
      </c>
      <c r="L4" s="23" t="s">
        <v>1</v>
      </c>
      <c r="M4" s="23" t="s">
        <v>13</v>
      </c>
      <c r="N4" s="23" t="s">
        <v>14</v>
      </c>
      <c r="O4" s="23" t="s">
        <v>33</v>
      </c>
      <c r="P4" s="23" t="s">
        <v>34</v>
      </c>
      <c r="Q4" s="23" t="s">
        <v>7</v>
      </c>
      <c r="R4" s="23" t="s">
        <v>2</v>
      </c>
      <c r="S4" s="23" t="s">
        <v>11</v>
      </c>
      <c r="T4" s="23" t="s">
        <v>8</v>
      </c>
      <c r="U4" s="23" t="s">
        <v>12</v>
      </c>
      <c r="V4" s="24" t="s">
        <v>0</v>
      </c>
      <c r="W4" s="23" t="s">
        <v>9</v>
      </c>
      <c r="X4" s="23" t="s">
        <v>18</v>
      </c>
      <c r="Y4" s="23" t="s">
        <v>20</v>
      </c>
      <c r="Z4" s="23" t="s">
        <v>21</v>
      </c>
      <c r="AA4" s="23" t="s">
        <v>19</v>
      </c>
      <c r="AB4" s="23" t="s">
        <v>22</v>
      </c>
    </row>
    <row r="5" spans="1:28" s="30" customFormat="1" ht="15">
      <c r="A5" s="23"/>
      <c r="B5" s="23"/>
      <c r="C5" s="23"/>
      <c r="D5" s="23"/>
      <c r="E5" s="23"/>
      <c r="F5" s="24" t="s">
        <v>50</v>
      </c>
      <c r="G5" s="24" t="s">
        <v>52</v>
      </c>
      <c r="H5" s="24" t="s">
        <v>51</v>
      </c>
      <c r="I5" s="23"/>
      <c r="J5" s="23"/>
      <c r="K5" s="23"/>
      <c r="L5" s="23"/>
      <c r="M5" s="23"/>
      <c r="N5" s="23"/>
      <c r="O5" s="23"/>
      <c r="P5" s="23"/>
      <c r="Q5" s="23"/>
      <c r="R5" s="23"/>
      <c r="S5" s="23"/>
      <c r="T5" s="23"/>
      <c r="U5" s="23"/>
      <c r="V5" s="24"/>
      <c r="W5" s="23"/>
      <c r="X5" s="23"/>
      <c r="Y5" s="23"/>
      <c r="Z5" s="23"/>
      <c r="AA5" s="23"/>
      <c r="AB5" s="23"/>
    </row>
    <row r="6" spans="1:28" ht="19.5" customHeight="1">
      <c r="A6" s="15">
        <v>1</v>
      </c>
      <c r="B6" s="26">
        <f>+Master!B5</f>
        <v>0</v>
      </c>
      <c r="C6" s="26">
        <f>+Master!C5</f>
        <v>0</v>
      </c>
      <c r="D6" s="26">
        <f>+Master!D5</f>
        <v>0</v>
      </c>
      <c r="E6" s="15"/>
      <c r="F6" s="15"/>
      <c r="G6" s="15"/>
      <c r="H6" s="15"/>
      <c r="I6" s="15">
        <f>+E6+F6+G6+H6</f>
        <v>0</v>
      </c>
      <c r="J6" s="27">
        <f aca="true" t="shared" si="0" ref="J6:J20">ROUND(Q6*25%,0)</f>
        <v>0</v>
      </c>
      <c r="K6" s="27">
        <f aca="true" t="shared" si="1" ref="K6:K20">ROUND(Q6*20%,0)</f>
        <v>0</v>
      </c>
      <c r="L6" s="27">
        <f aca="true" t="shared" si="2" ref="L6:L20">ROUND(Q6*2%,0)</f>
        <v>0</v>
      </c>
      <c r="M6" s="27">
        <f aca="true" t="shared" si="3" ref="M6:M20">ROUND(Q6*2%,0)</f>
        <v>0</v>
      </c>
      <c r="N6" s="27">
        <f aca="true" t="shared" si="4" ref="N6:N20">ROUND(Q6*6%,0)</f>
        <v>0</v>
      </c>
      <c r="O6" s="27">
        <f aca="true" t="shared" si="5" ref="O6:O20">ROUND(Q6*35%,0)</f>
        <v>0</v>
      </c>
      <c r="P6" s="27">
        <f aca="true" t="shared" si="6" ref="P6:P20">ROUND(Q6*10%,0)</f>
        <v>0</v>
      </c>
      <c r="Q6" s="27">
        <f>ROUND(Master!T5/30*'April-09'!I6,0)</f>
        <v>0</v>
      </c>
      <c r="R6" s="27">
        <f aca="true" t="shared" si="7" ref="R6:R20">IF(Q6&lt;=2500,0,IF(Q6&lt;=3500,60,IF(Q6&lt;=5000,120,IF(Q6&lt;=10000,175,200))))</f>
        <v>0</v>
      </c>
      <c r="S6" s="27">
        <f aca="true" t="shared" si="8" ref="S6:S31">ROUND(J6*24%,0)</f>
        <v>0</v>
      </c>
      <c r="T6" s="27">
        <f>+Master!AO5</f>
        <v>0</v>
      </c>
      <c r="U6" s="27">
        <f aca="true" t="shared" si="9" ref="U6:U31">SUM(R6:T6)</f>
        <v>0</v>
      </c>
      <c r="V6" s="27">
        <f aca="true" t="shared" si="10" ref="V6:V31">+Q6-U6</f>
        <v>0</v>
      </c>
      <c r="W6" s="27"/>
      <c r="X6" s="27">
        <f aca="true" t="shared" si="11" ref="X6:X20">+V6-W6</f>
        <v>0</v>
      </c>
      <c r="Y6" s="15"/>
      <c r="Z6" s="27">
        <f aca="true" t="shared" si="12" ref="Z6:Z20">+X6-Y6</f>
        <v>0</v>
      </c>
      <c r="AA6" s="27">
        <f>+'Aug-09'!AB6</f>
        <v>0</v>
      </c>
      <c r="AB6" s="27">
        <f aca="true" t="shared" si="13" ref="AB6:AB20">+Z6+AA6</f>
        <v>0</v>
      </c>
    </row>
    <row r="7" spans="1:28" ht="19.5" customHeight="1">
      <c r="A7" s="15">
        <f>+A6+1</f>
        <v>2</v>
      </c>
      <c r="B7" s="26">
        <f>+Master!B6</f>
        <v>0</v>
      </c>
      <c r="C7" s="26">
        <f>+Master!C6</f>
        <v>0</v>
      </c>
      <c r="D7" s="26">
        <f>+Master!D6</f>
        <v>0</v>
      </c>
      <c r="E7" s="15"/>
      <c r="F7" s="15"/>
      <c r="G7" s="15"/>
      <c r="H7" s="15"/>
      <c r="I7" s="15">
        <f aca="true" t="shared" si="14" ref="I7:I31">+E7+F7+G7+H7</f>
        <v>0</v>
      </c>
      <c r="J7" s="27">
        <f t="shared" si="0"/>
        <v>0</v>
      </c>
      <c r="K7" s="27">
        <f t="shared" si="1"/>
        <v>0</v>
      </c>
      <c r="L7" s="27">
        <f t="shared" si="2"/>
        <v>0</v>
      </c>
      <c r="M7" s="27">
        <f t="shared" si="3"/>
        <v>0</v>
      </c>
      <c r="N7" s="27">
        <f t="shared" si="4"/>
        <v>0</v>
      </c>
      <c r="O7" s="27">
        <f t="shared" si="5"/>
        <v>0</v>
      </c>
      <c r="P7" s="27">
        <f t="shared" si="6"/>
        <v>0</v>
      </c>
      <c r="Q7" s="27">
        <f>ROUND(Master!T6/30*'April-09'!I7,0)</f>
        <v>0</v>
      </c>
      <c r="R7" s="27">
        <f t="shared" si="7"/>
        <v>0</v>
      </c>
      <c r="S7" s="27">
        <f t="shared" si="8"/>
        <v>0</v>
      </c>
      <c r="T7" s="27">
        <f>+Master!AO6</f>
        <v>0</v>
      </c>
      <c r="U7" s="27">
        <f t="shared" si="9"/>
        <v>0</v>
      </c>
      <c r="V7" s="27">
        <f t="shared" si="10"/>
        <v>0</v>
      </c>
      <c r="W7" s="27"/>
      <c r="X7" s="27">
        <f t="shared" si="11"/>
        <v>0</v>
      </c>
      <c r="Y7" s="15"/>
      <c r="Z7" s="27">
        <f t="shared" si="12"/>
        <v>0</v>
      </c>
      <c r="AA7" s="27">
        <f>+'Aug-09'!AB7</f>
        <v>0</v>
      </c>
      <c r="AB7" s="27">
        <f t="shared" si="13"/>
        <v>0</v>
      </c>
    </row>
    <row r="8" spans="1:28" ht="19.5" customHeight="1">
      <c r="A8" s="15">
        <f aca="true" t="shared" si="15" ref="A8:A31">+A7+1</f>
        <v>3</v>
      </c>
      <c r="B8" s="26">
        <f>+Master!B7</f>
        <v>0</v>
      </c>
      <c r="C8" s="26">
        <f>+Master!C7</f>
        <v>0</v>
      </c>
      <c r="D8" s="26">
        <f>+Master!D7</f>
        <v>0</v>
      </c>
      <c r="E8" s="15"/>
      <c r="F8" s="15"/>
      <c r="G8" s="15"/>
      <c r="H8" s="15"/>
      <c r="I8" s="15">
        <f t="shared" si="14"/>
        <v>0</v>
      </c>
      <c r="J8" s="27">
        <f t="shared" si="0"/>
        <v>0</v>
      </c>
      <c r="K8" s="27">
        <f t="shared" si="1"/>
        <v>0</v>
      </c>
      <c r="L8" s="27">
        <f t="shared" si="2"/>
        <v>0</v>
      </c>
      <c r="M8" s="27">
        <f t="shared" si="3"/>
        <v>0</v>
      </c>
      <c r="N8" s="27">
        <f t="shared" si="4"/>
        <v>0</v>
      </c>
      <c r="O8" s="27">
        <f t="shared" si="5"/>
        <v>0</v>
      </c>
      <c r="P8" s="27">
        <f t="shared" si="6"/>
        <v>0</v>
      </c>
      <c r="Q8" s="27">
        <f>ROUND(Master!T7/30*'April-09'!I8,0)</f>
        <v>0</v>
      </c>
      <c r="R8" s="27">
        <f t="shared" si="7"/>
        <v>0</v>
      </c>
      <c r="S8" s="27">
        <f t="shared" si="8"/>
        <v>0</v>
      </c>
      <c r="T8" s="27">
        <f>+Master!AO7</f>
        <v>0</v>
      </c>
      <c r="U8" s="27">
        <f t="shared" si="9"/>
        <v>0</v>
      </c>
      <c r="V8" s="27">
        <f t="shared" si="10"/>
        <v>0</v>
      </c>
      <c r="W8" s="27"/>
      <c r="X8" s="27">
        <f t="shared" si="11"/>
        <v>0</v>
      </c>
      <c r="Y8" s="15"/>
      <c r="Z8" s="27">
        <f t="shared" si="12"/>
        <v>0</v>
      </c>
      <c r="AA8" s="27">
        <f>+'Aug-09'!AB8</f>
        <v>0</v>
      </c>
      <c r="AB8" s="27">
        <f t="shared" si="13"/>
        <v>0</v>
      </c>
    </row>
    <row r="9" spans="1:28" ht="19.5" customHeight="1">
      <c r="A9" s="15">
        <f t="shared" si="15"/>
        <v>4</v>
      </c>
      <c r="B9" s="26">
        <f>+Master!B8</f>
        <v>0</v>
      </c>
      <c r="C9" s="26">
        <f>+Master!C8</f>
        <v>0</v>
      </c>
      <c r="D9" s="26">
        <f>+Master!D8</f>
        <v>0</v>
      </c>
      <c r="E9" s="15"/>
      <c r="F9" s="15"/>
      <c r="G9" s="15"/>
      <c r="H9" s="15"/>
      <c r="I9" s="15">
        <f t="shared" si="14"/>
        <v>0</v>
      </c>
      <c r="J9" s="27">
        <f t="shared" si="0"/>
        <v>0</v>
      </c>
      <c r="K9" s="27">
        <f t="shared" si="1"/>
        <v>0</v>
      </c>
      <c r="L9" s="27">
        <f t="shared" si="2"/>
        <v>0</v>
      </c>
      <c r="M9" s="27">
        <f t="shared" si="3"/>
        <v>0</v>
      </c>
      <c r="N9" s="27">
        <f t="shared" si="4"/>
        <v>0</v>
      </c>
      <c r="O9" s="27">
        <f t="shared" si="5"/>
        <v>0</v>
      </c>
      <c r="P9" s="27">
        <f t="shared" si="6"/>
        <v>0</v>
      </c>
      <c r="Q9" s="27">
        <f>ROUND(Master!T8/30*'April-09'!I9,0)</f>
        <v>0</v>
      </c>
      <c r="R9" s="27">
        <f t="shared" si="7"/>
        <v>0</v>
      </c>
      <c r="S9" s="27">
        <f t="shared" si="8"/>
        <v>0</v>
      </c>
      <c r="T9" s="27">
        <f>+Master!AO8</f>
        <v>0</v>
      </c>
      <c r="U9" s="27">
        <f t="shared" si="9"/>
        <v>0</v>
      </c>
      <c r="V9" s="27">
        <f t="shared" si="10"/>
        <v>0</v>
      </c>
      <c r="W9" s="27"/>
      <c r="X9" s="27">
        <f t="shared" si="11"/>
        <v>0</v>
      </c>
      <c r="Y9" s="15"/>
      <c r="Z9" s="27">
        <f t="shared" si="12"/>
        <v>0</v>
      </c>
      <c r="AA9" s="27">
        <f>+'Aug-09'!AB9</f>
        <v>0</v>
      </c>
      <c r="AB9" s="27">
        <f t="shared" si="13"/>
        <v>0</v>
      </c>
    </row>
    <row r="10" spans="1:28" ht="19.5" customHeight="1">
      <c r="A10" s="15">
        <f t="shared" si="15"/>
        <v>5</v>
      </c>
      <c r="B10" s="26">
        <f>+Master!B9</f>
        <v>0</v>
      </c>
      <c r="C10" s="26">
        <f>+Master!C9</f>
        <v>0</v>
      </c>
      <c r="D10" s="26">
        <f>+Master!D9</f>
        <v>0</v>
      </c>
      <c r="E10" s="15"/>
      <c r="F10" s="15"/>
      <c r="G10" s="15"/>
      <c r="H10" s="15"/>
      <c r="I10" s="15">
        <f t="shared" si="14"/>
        <v>0</v>
      </c>
      <c r="J10" s="27">
        <f t="shared" si="0"/>
        <v>0</v>
      </c>
      <c r="K10" s="27">
        <f t="shared" si="1"/>
        <v>0</v>
      </c>
      <c r="L10" s="27">
        <f t="shared" si="2"/>
        <v>0</v>
      </c>
      <c r="M10" s="27">
        <f t="shared" si="3"/>
        <v>0</v>
      </c>
      <c r="N10" s="27">
        <f t="shared" si="4"/>
        <v>0</v>
      </c>
      <c r="O10" s="27">
        <f t="shared" si="5"/>
        <v>0</v>
      </c>
      <c r="P10" s="27">
        <f t="shared" si="6"/>
        <v>0</v>
      </c>
      <c r="Q10" s="27">
        <f>ROUND(Master!T9/30*'April-09'!I10,0)</f>
        <v>0</v>
      </c>
      <c r="R10" s="27">
        <f t="shared" si="7"/>
        <v>0</v>
      </c>
      <c r="S10" s="27">
        <f t="shared" si="8"/>
        <v>0</v>
      </c>
      <c r="T10" s="27">
        <f>+Master!AO9</f>
        <v>0</v>
      </c>
      <c r="U10" s="27">
        <f t="shared" si="9"/>
        <v>0</v>
      </c>
      <c r="V10" s="27">
        <f t="shared" si="10"/>
        <v>0</v>
      </c>
      <c r="W10" s="27"/>
      <c r="X10" s="27">
        <f t="shared" si="11"/>
        <v>0</v>
      </c>
      <c r="Y10" s="15"/>
      <c r="Z10" s="27">
        <f t="shared" si="12"/>
        <v>0</v>
      </c>
      <c r="AA10" s="27">
        <f>+'Aug-09'!AB10</f>
        <v>0</v>
      </c>
      <c r="AB10" s="27">
        <f t="shared" si="13"/>
        <v>0</v>
      </c>
    </row>
    <row r="11" spans="1:28" ht="19.5" customHeight="1">
      <c r="A11" s="15">
        <f t="shared" si="15"/>
        <v>6</v>
      </c>
      <c r="B11" s="26">
        <f>+Master!B10</f>
        <v>0</v>
      </c>
      <c r="C11" s="26">
        <f>+Master!C10</f>
        <v>0</v>
      </c>
      <c r="D11" s="26">
        <f>+Master!D10</f>
        <v>0</v>
      </c>
      <c r="E11" s="15"/>
      <c r="F11" s="15"/>
      <c r="G11" s="15"/>
      <c r="H11" s="15"/>
      <c r="I11" s="15">
        <f t="shared" si="14"/>
        <v>0</v>
      </c>
      <c r="J11" s="27">
        <f t="shared" si="0"/>
        <v>0</v>
      </c>
      <c r="K11" s="27">
        <f t="shared" si="1"/>
        <v>0</v>
      </c>
      <c r="L11" s="27">
        <f t="shared" si="2"/>
        <v>0</v>
      </c>
      <c r="M11" s="27">
        <f t="shared" si="3"/>
        <v>0</v>
      </c>
      <c r="N11" s="27">
        <f t="shared" si="4"/>
        <v>0</v>
      </c>
      <c r="O11" s="27">
        <f t="shared" si="5"/>
        <v>0</v>
      </c>
      <c r="P11" s="27">
        <f t="shared" si="6"/>
        <v>0</v>
      </c>
      <c r="Q11" s="27">
        <f>ROUND(Master!T10/30*'Sep-09'!E11,0)</f>
        <v>0</v>
      </c>
      <c r="R11" s="27">
        <f t="shared" si="7"/>
        <v>0</v>
      </c>
      <c r="S11" s="27">
        <f t="shared" si="8"/>
        <v>0</v>
      </c>
      <c r="T11" s="27">
        <f>+Master!AO10</f>
        <v>0</v>
      </c>
      <c r="U11" s="27">
        <f t="shared" si="9"/>
        <v>0</v>
      </c>
      <c r="V11" s="27">
        <f t="shared" si="10"/>
        <v>0</v>
      </c>
      <c r="W11" s="27"/>
      <c r="X11" s="27">
        <f t="shared" si="11"/>
        <v>0</v>
      </c>
      <c r="Y11" s="15"/>
      <c r="Z11" s="27">
        <f t="shared" si="12"/>
        <v>0</v>
      </c>
      <c r="AA11" s="27">
        <f>+'Aug-09'!AB11</f>
        <v>0</v>
      </c>
      <c r="AB11" s="27">
        <f t="shared" si="13"/>
        <v>0</v>
      </c>
    </row>
    <row r="12" spans="1:28" ht="19.5" customHeight="1">
      <c r="A12" s="15">
        <f t="shared" si="15"/>
        <v>7</v>
      </c>
      <c r="B12" s="26">
        <f>+Master!B11</f>
        <v>0</v>
      </c>
      <c r="C12" s="26">
        <f>+Master!C11</f>
        <v>0</v>
      </c>
      <c r="D12" s="26">
        <f>+Master!D11</f>
        <v>0</v>
      </c>
      <c r="E12" s="15"/>
      <c r="F12" s="15"/>
      <c r="G12" s="15"/>
      <c r="H12" s="15"/>
      <c r="I12" s="15">
        <f t="shared" si="14"/>
        <v>0</v>
      </c>
      <c r="J12" s="27">
        <f t="shared" si="0"/>
        <v>0</v>
      </c>
      <c r="K12" s="27">
        <f t="shared" si="1"/>
        <v>0</v>
      </c>
      <c r="L12" s="27">
        <f t="shared" si="2"/>
        <v>0</v>
      </c>
      <c r="M12" s="27">
        <f t="shared" si="3"/>
        <v>0</v>
      </c>
      <c r="N12" s="27">
        <f t="shared" si="4"/>
        <v>0</v>
      </c>
      <c r="O12" s="27">
        <f t="shared" si="5"/>
        <v>0</v>
      </c>
      <c r="P12" s="27">
        <f t="shared" si="6"/>
        <v>0</v>
      </c>
      <c r="Q12" s="27">
        <f>ROUND(Master!T11/30*'April-09'!I12,0)</f>
        <v>0</v>
      </c>
      <c r="R12" s="27">
        <f t="shared" si="7"/>
        <v>0</v>
      </c>
      <c r="S12" s="27">
        <f t="shared" si="8"/>
        <v>0</v>
      </c>
      <c r="T12" s="27">
        <f>+Master!AO11</f>
        <v>0</v>
      </c>
      <c r="U12" s="27">
        <f t="shared" si="9"/>
        <v>0</v>
      </c>
      <c r="V12" s="27">
        <f t="shared" si="10"/>
        <v>0</v>
      </c>
      <c r="W12" s="27"/>
      <c r="X12" s="27">
        <f t="shared" si="11"/>
        <v>0</v>
      </c>
      <c r="Y12" s="15"/>
      <c r="Z12" s="27">
        <f t="shared" si="12"/>
        <v>0</v>
      </c>
      <c r="AA12" s="27">
        <f>+'Aug-09'!AB12</f>
        <v>0</v>
      </c>
      <c r="AB12" s="27">
        <f t="shared" si="13"/>
        <v>0</v>
      </c>
    </row>
    <row r="13" spans="1:28" ht="19.5" customHeight="1">
      <c r="A13" s="15">
        <f t="shared" si="15"/>
        <v>8</v>
      </c>
      <c r="B13" s="26">
        <f>+Master!B12</f>
        <v>0</v>
      </c>
      <c r="C13" s="26">
        <f>+Master!C12</f>
        <v>0</v>
      </c>
      <c r="D13" s="26">
        <f>+Master!D12</f>
        <v>0</v>
      </c>
      <c r="E13" s="15"/>
      <c r="F13" s="15"/>
      <c r="G13" s="15"/>
      <c r="H13" s="15"/>
      <c r="I13" s="15">
        <f t="shared" si="14"/>
        <v>0</v>
      </c>
      <c r="J13" s="27">
        <f t="shared" si="0"/>
        <v>0</v>
      </c>
      <c r="K13" s="27">
        <f t="shared" si="1"/>
        <v>0</v>
      </c>
      <c r="L13" s="27">
        <f t="shared" si="2"/>
        <v>0</v>
      </c>
      <c r="M13" s="27">
        <f t="shared" si="3"/>
        <v>0</v>
      </c>
      <c r="N13" s="27">
        <f t="shared" si="4"/>
        <v>0</v>
      </c>
      <c r="O13" s="27">
        <f t="shared" si="5"/>
        <v>0</v>
      </c>
      <c r="P13" s="27">
        <f t="shared" si="6"/>
        <v>0</v>
      </c>
      <c r="Q13" s="27">
        <f>ROUND(Master!T12/30*'April-09'!I13,0)</f>
        <v>0</v>
      </c>
      <c r="R13" s="27">
        <f t="shared" si="7"/>
        <v>0</v>
      </c>
      <c r="S13" s="27">
        <f t="shared" si="8"/>
        <v>0</v>
      </c>
      <c r="T13" s="27">
        <f>+Master!AO12</f>
        <v>0</v>
      </c>
      <c r="U13" s="27">
        <f t="shared" si="9"/>
        <v>0</v>
      </c>
      <c r="V13" s="27">
        <f t="shared" si="10"/>
        <v>0</v>
      </c>
      <c r="W13" s="27"/>
      <c r="X13" s="27">
        <f t="shared" si="11"/>
        <v>0</v>
      </c>
      <c r="Y13" s="15"/>
      <c r="Z13" s="27">
        <f t="shared" si="12"/>
        <v>0</v>
      </c>
      <c r="AA13" s="27">
        <f>+'Aug-09'!AB13</f>
        <v>0</v>
      </c>
      <c r="AB13" s="27">
        <f t="shared" si="13"/>
        <v>0</v>
      </c>
    </row>
    <row r="14" spans="1:28" ht="19.5" customHeight="1">
      <c r="A14" s="15">
        <f t="shared" si="15"/>
        <v>9</v>
      </c>
      <c r="B14" s="26">
        <f>+Master!B13</f>
        <v>0</v>
      </c>
      <c r="C14" s="26">
        <f>+Master!C13</f>
        <v>0</v>
      </c>
      <c r="D14" s="26">
        <f>+Master!D13</f>
        <v>0</v>
      </c>
      <c r="E14" s="15"/>
      <c r="F14" s="15"/>
      <c r="G14" s="15"/>
      <c r="H14" s="15"/>
      <c r="I14" s="15">
        <f t="shared" si="14"/>
        <v>0</v>
      </c>
      <c r="J14" s="27">
        <f t="shared" si="0"/>
        <v>0</v>
      </c>
      <c r="K14" s="27">
        <f t="shared" si="1"/>
        <v>0</v>
      </c>
      <c r="L14" s="27">
        <f t="shared" si="2"/>
        <v>0</v>
      </c>
      <c r="M14" s="27">
        <f t="shared" si="3"/>
        <v>0</v>
      </c>
      <c r="N14" s="27">
        <f t="shared" si="4"/>
        <v>0</v>
      </c>
      <c r="O14" s="27">
        <f t="shared" si="5"/>
        <v>0</v>
      </c>
      <c r="P14" s="27">
        <f t="shared" si="6"/>
        <v>0</v>
      </c>
      <c r="Q14" s="27">
        <f>ROUND(Master!T13/30*'April-09'!I14,0)</f>
        <v>0</v>
      </c>
      <c r="R14" s="27">
        <f t="shared" si="7"/>
        <v>0</v>
      </c>
      <c r="S14" s="27">
        <f t="shared" si="8"/>
        <v>0</v>
      </c>
      <c r="T14" s="27">
        <f>+Master!AO13</f>
        <v>0</v>
      </c>
      <c r="U14" s="27">
        <f t="shared" si="9"/>
        <v>0</v>
      </c>
      <c r="V14" s="27">
        <f t="shared" si="10"/>
        <v>0</v>
      </c>
      <c r="W14" s="27"/>
      <c r="X14" s="27">
        <f t="shared" si="11"/>
        <v>0</v>
      </c>
      <c r="Y14" s="15"/>
      <c r="Z14" s="27">
        <f t="shared" si="12"/>
        <v>0</v>
      </c>
      <c r="AA14" s="27">
        <f>+'Aug-09'!AB14</f>
        <v>0</v>
      </c>
      <c r="AB14" s="27">
        <f t="shared" si="13"/>
        <v>0</v>
      </c>
    </row>
    <row r="15" spans="1:28" ht="19.5" customHeight="1">
      <c r="A15" s="15">
        <f t="shared" si="15"/>
        <v>10</v>
      </c>
      <c r="B15" s="26">
        <f>+Master!B14</f>
        <v>0</v>
      </c>
      <c r="C15" s="26">
        <f>+Master!C14</f>
        <v>0</v>
      </c>
      <c r="D15" s="26">
        <f>+Master!D14</f>
        <v>0</v>
      </c>
      <c r="E15" s="15"/>
      <c r="F15" s="15"/>
      <c r="G15" s="15"/>
      <c r="H15" s="15"/>
      <c r="I15" s="15">
        <f t="shared" si="14"/>
        <v>0</v>
      </c>
      <c r="J15" s="27">
        <f t="shared" si="0"/>
        <v>0</v>
      </c>
      <c r="K15" s="27">
        <f t="shared" si="1"/>
        <v>0</v>
      </c>
      <c r="L15" s="27">
        <f t="shared" si="2"/>
        <v>0</v>
      </c>
      <c r="M15" s="27">
        <f t="shared" si="3"/>
        <v>0</v>
      </c>
      <c r="N15" s="27">
        <f t="shared" si="4"/>
        <v>0</v>
      </c>
      <c r="O15" s="27">
        <f t="shared" si="5"/>
        <v>0</v>
      </c>
      <c r="P15" s="27">
        <f t="shared" si="6"/>
        <v>0</v>
      </c>
      <c r="Q15" s="27">
        <f>ROUND(Master!T14/30*'April-09'!I15,0)</f>
        <v>0</v>
      </c>
      <c r="R15" s="27">
        <f t="shared" si="7"/>
        <v>0</v>
      </c>
      <c r="S15" s="27">
        <f t="shared" si="8"/>
        <v>0</v>
      </c>
      <c r="T15" s="27">
        <f>+Master!AO14</f>
        <v>0</v>
      </c>
      <c r="U15" s="27">
        <f t="shared" si="9"/>
        <v>0</v>
      </c>
      <c r="V15" s="27">
        <f t="shared" si="10"/>
        <v>0</v>
      </c>
      <c r="W15" s="27"/>
      <c r="X15" s="27">
        <f t="shared" si="11"/>
        <v>0</v>
      </c>
      <c r="Y15" s="15"/>
      <c r="Z15" s="27">
        <f t="shared" si="12"/>
        <v>0</v>
      </c>
      <c r="AA15" s="27">
        <f>+'Aug-09'!AB15</f>
        <v>0</v>
      </c>
      <c r="AB15" s="27">
        <f t="shared" si="13"/>
        <v>0</v>
      </c>
    </row>
    <row r="16" spans="1:28" ht="19.5" customHeight="1">
      <c r="A16" s="15">
        <f t="shared" si="15"/>
        <v>11</v>
      </c>
      <c r="B16" s="26">
        <f>+Master!B15</f>
        <v>0</v>
      </c>
      <c r="C16" s="26">
        <f>+Master!C15</f>
        <v>0</v>
      </c>
      <c r="D16" s="26">
        <f>+Master!D15</f>
        <v>0</v>
      </c>
      <c r="E16" s="15"/>
      <c r="F16" s="15"/>
      <c r="G16" s="15"/>
      <c r="H16" s="15"/>
      <c r="I16" s="15">
        <f t="shared" si="14"/>
        <v>0</v>
      </c>
      <c r="J16" s="27">
        <f t="shared" si="0"/>
        <v>0</v>
      </c>
      <c r="K16" s="27">
        <f t="shared" si="1"/>
        <v>0</v>
      </c>
      <c r="L16" s="27">
        <f t="shared" si="2"/>
        <v>0</v>
      </c>
      <c r="M16" s="27">
        <f t="shared" si="3"/>
        <v>0</v>
      </c>
      <c r="N16" s="27">
        <f t="shared" si="4"/>
        <v>0</v>
      </c>
      <c r="O16" s="27">
        <f t="shared" si="5"/>
        <v>0</v>
      </c>
      <c r="P16" s="27">
        <f t="shared" si="6"/>
        <v>0</v>
      </c>
      <c r="Q16" s="27">
        <f>ROUND(Master!T15/30*'April-09'!I16,0)</f>
        <v>0</v>
      </c>
      <c r="R16" s="27">
        <f t="shared" si="7"/>
        <v>0</v>
      </c>
      <c r="S16" s="27">
        <f t="shared" si="8"/>
        <v>0</v>
      </c>
      <c r="T16" s="27">
        <f>+Master!AO15</f>
        <v>0</v>
      </c>
      <c r="U16" s="27">
        <f t="shared" si="9"/>
        <v>0</v>
      </c>
      <c r="V16" s="27">
        <f t="shared" si="10"/>
        <v>0</v>
      </c>
      <c r="W16" s="27"/>
      <c r="X16" s="27">
        <f t="shared" si="11"/>
        <v>0</v>
      </c>
      <c r="Y16" s="15"/>
      <c r="Z16" s="27">
        <f t="shared" si="12"/>
        <v>0</v>
      </c>
      <c r="AA16" s="27">
        <f>+'Aug-09'!AB16</f>
        <v>0</v>
      </c>
      <c r="AB16" s="27">
        <f t="shared" si="13"/>
        <v>0</v>
      </c>
    </row>
    <row r="17" spans="1:28" ht="19.5" customHeight="1">
      <c r="A17" s="15">
        <f t="shared" si="15"/>
        <v>12</v>
      </c>
      <c r="B17" s="26">
        <f>+Master!B16</f>
        <v>0</v>
      </c>
      <c r="C17" s="26">
        <f>+Master!C16</f>
        <v>0</v>
      </c>
      <c r="D17" s="26">
        <f>+Master!D16</f>
        <v>0</v>
      </c>
      <c r="E17" s="15"/>
      <c r="F17" s="15"/>
      <c r="G17" s="15"/>
      <c r="H17" s="15"/>
      <c r="I17" s="15">
        <f t="shared" si="14"/>
        <v>0</v>
      </c>
      <c r="J17" s="27">
        <f t="shared" si="0"/>
        <v>0</v>
      </c>
      <c r="K17" s="27">
        <f t="shared" si="1"/>
        <v>0</v>
      </c>
      <c r="L17" s="27">
        <f t="shared" si="2"/>
        <v>0</v>
      </c>
      <c r="M17" s="27">
        <f t="shared" si="3"/>
        <v>0</v>
      </c>
      <c r="N17" s="27">
        <f t="shared" si="4"/>
        <v>0</v>
      </c>
      <c r="O17" s="27">
        <f t="shared" si="5"/>
        <v>0</v>
      </c>
      <c r="P17" s="27">
        <f t="shared" si="6"/>
        <v>0</v>
      </c>
      <c r="Q17" s="27">
        <f>ROUND(Master!T16/30*'April-09'!I17,0)</f>
        <v>0</v>
      </c>
      <c r="R17" s="27">
        <f t="shared" si="7"/>
        <v>0</v>
      </c>
      <c r="S17" s="27">
        <f t="shared" si="8"/>
        <v>0</v>
      </c>
      <c r="T17" s="27">
        <f>+Master!AO16</f>
        <v>0</v>
      </c>
      <c r="U17" s="27">
        <f t="shared" si="9"/>
        <v>0</v>
      </c>
      <c r="V17" s="27">
        <f t="shared" si="10"/>
        <v>0</v>
      </c>
      <c r="W17" s="27"/>
      <c r="X17" s="27">
        <f t="shared" si="11"/>
        <v>0</v>
      </c>
      <c r="Y17" s="15"/>
      <c r="Z17" s="27">
        <f t="shared" si="12"/>
        <v>0</v>
      </c>
      <c r="AA17" s="27">
        <f>+'Aug-09'!AB17</f>
        <v>0</v>
      </c>
      <c r="AB17" s="27">
        <f t="shared" si="13"/>
        <v>0</v>
      </c>
    </row>
    <row r="18" spans="1:28" ht="19.5" customHeight="1">
      <c r="A18" s="15">
        <f t="shared" si="15"/>
        <v>13</v>
      </c>
      <c r="B18" s="26">
        <f>+Master!B17</f>
        <v>0</v>
      </c>
      <c r="C18" s="26">
        <f>+Master!C17</f>
        <v>0</v>
      </c>
      <c r="D18" s="26">
        <f>+Master!D17</f>
        <v>0</v>
      </c>
      <c r="E18" s="15"/>
      <c r="F18" s="15"/>
      <c r="G18" s="15"/>
      <c r="H18" s="15"/>
      <c r="I18" s="15">
        <f t="shared" si="14"/>
        <v>0</v>
      </c>
      <c r="J18" s="27">
        <f t="shared" si="0"/>
        <v>0</v>
      </c>
      <c r="K18" s="27">
        <f t="shared" si="1"/>
        <v>0</v>
      </c>
      <c r="L18" s="27">
        <f t="shared" si="2"/>
        <v>0</v>
      </c>
      <c r="M18" s="27">
        <f t="shared" si="3"/>
        <v>0</v>
      </c>
      <c r="N18" s="27">
        <f t="shared" si="4"/>
        <v>0</v>
      </c>
      <c r="O18" s="27">
        <f t="shared" si="5"/>
        <v>0</v>
      </c>
      <c r="P18" s="27">
        <f t="shared" si="6"/>
        <v>0</v>
      </c>
      <c r="Q18" s="27">
        <f>ROUND(Master!T17/30*'April-09'!I18,0)</f>
        <v>0</v>
      </c>
      <c r="R18" s="27">
        <f t="shared" si="7"/>
        <v>0</v>
      </c>
      <c r="S18" s="27">
        <f t="shared" si="8"/>
        <v>0</v>
      </c>
      <c r="T18" s="27">
        <f>+Master!AO17</f>
        <v>0</v>
      </c>
      <c r="U18" s="27">
        <f t="shared" si="9"/>
        <v>0</v>
      </c>
      <c r="V18" s="27">
        <f t="shared" si="10"/>
        <v>0</v>
      </c>
      <c r="W18" s="27"/>
      <c r="X18" s="27">
        <f t="shared" si="11"/>
        <v>0</v>
      </c>
      <c r="Y18" s="15"/>
      <c r="Z18" s="27">
        <f t="shared" si="12"/>
        <v>0</v>
      </c>
      <c r="AA18" s="27">
        <f>+'Aug-09'!AB18</f>
        <v>0</v>
      </c>
      <c r="AB18" s="27">
        <f t="shared" si="13"/>
        <v>0</v>
      </c>
    </row>
    <row r="19" spans="1:28" ht="19.5" customHeight="1">
      <c r="A19" s="15">
        <f t="shared" si="15"/>
        <v>14</v>
      </c>
      <c r="B19" s="26">
        <f>+Master!B18</f>
        <v>0</v>
      </c>
      <c r="C19" s="26">
        <f>+Master!C18</f>
        <v>0</v>
      </c>
      <c r="D19" s="26">
        <f>+Master!D18</f>
        <v>0</v>
      </c>
      <c r="E19" s="15"/>
      <c r="F19" s="15"/>
      <c r="G19" s="15"/>
      <c r="H19" s="15"/>
      <c r="I19" s="15">
        <f t="shared" si="14"/>
        <v>0</v>
      </c>
      <c r="J19" s="27">
        <f t="shared" si="0"/>
        <v>0</v>
      </c>
      <c r="K19" s="27">
        <f t="shared" si="1"/>
        <v>0</v>
      </c>
      <c r="L19" s="27">
        <f t="shared" si="2"/>
        <v>0</v>
      </c>
      <c r="M19" s="27">
        <f t="shared" si="3"/>
        <v>0</v>
      </c>
      <c r="N19" s="27">
        <f t="shared" si="4"/>
        <v>0</v>
      </c>
      <c r="O19" s="27">
        <f t="shared" si="5"/>
        <v>0</v>
      </c>
      <c r="P19" s="27">
        <f t="shared" si="6"/>
        <v>0</v>
      </c>
      <c r="Q19" s="27">
        <f>ROUND(Master!T18/30*'April-09'!I19,0)</f>
        <v>0</v>
      </c>
      <c r="R19" s="27">
        <f t="shared" si="7"/>
        <v>0</v>
      </c>
      <c r="S19" s="27">
        <f t="shared" si="8"/>
        <v>0</v>
      </c>
      <c r="T19" s="27">
        <f>+Master!AO18</f>
        <v>0</v>
      </c>
      <c r="U19" s="27">
        <f t="shared" si="9"/>
        <v>0</v>
      </c>
      <c r="V19" s="27">
        <f t="shared" si="10"/>
        <v>0</v>
      </c>
      <c r="W19" s="27"/>
      <c r="X19" s="27">
        <f t="shared" si="11"/>
        <v>0</v>
      </c>
      <c r="Y19" s="15"/>
      <c r="Z19" s="27">
        <f t="shared" si="12"/>
        <v>0</v>
      </c>
      <c r="AA19" s="27">
        <f>+'Aug-09'!AB19</f>
        <v>0</v>
      </c>
      <c r="AB19" s="27">
        <f t="shared" si="13"/>
        <v>0</v>
      </c>
    </row>
    <row r="20" spans="1:28" ht="19.5" customHeight="1">
      <c r="A20" s="15">
        <f t="shared" si="15"/>
        <v>15</v>
      </c>
      <c r="B20" s="26">
        <f>+Master!B19</f>
        <v>0</v>
      </c>
      <c r="C20" s="26">
        <f>+Master!C19</f>
        <v>0</v>
      </c>
      <c r="D20" s="26">
        <f>+Master!D19</f>
        <v>0</v>
      </c>
      <c r="E20" s="15"/>
      <c r="F20" s="15"/>
      <c r="G20" s="15"/>
      <c r="H20" s="15"/>
      <c r="I20" s="15">
        <f t="shared" si="14"/>
        <v>0</v>
      </c>
      <c r="J20" s="27">
        <f t="shared" si="0"/>
        <v>0</v>
      </c>
      <c r="K20" s="27">
        <f t="shared" si="1"/>
        <v>0</v>
      </c>
      <c r="L20" s="27">
        <f t="shared" si="2"/>
        <v>0</v>
      </c>
      <c r="M20" s="27">
        <f t="shared" si="3"/>
        <v>0</v>
      </c>
      <c r="N20" s="27">
        <f t="shared" si="4"/>
        <v>0</v>
      </c>
      <c r="O20" s="27">
        <f t="shared" si="5"/>
        <v>0</v>
      </c>
      <c r="P20" s="27">
        <f t="shared" si="6"/>
        <v>0</v>
      </c>
      <c r="Q20" s="27">
        <f>ROUND(Master!T19/30*'April-09'!I20,0)</f>
        <v>0</v>
      </c>
      <c r="R20" s="27">
        <f t="shared" si="7"/>
        <v>0</v>
      </c>
      <c r="S20" s="27">
        <f t="shared" si="8"/>
        <v>0</v>
      </c>
      <c r="T20" s="27">
        <f>+Master!AO19</f>
        <v>0</v>
      </c>
      <c r="U20" s="27">
        <f t="shared" si="9"/>
        <v>0</v>
      </c>
      <c r="V20" s="27">
        <f t="shared" si="10"/>
        <v>0</v>
      </c>
      <c r="W20" s="27"/>
      <c r="X20" s="27">
        <f t="shared" si="11"/>
        <v>0</v>
      </c>
      <c r="Y20" s="15"/>
      <c r="Z20" s="27">
        <f t="shared" si="12"/>
        <v>0</v>
      </c>
      <c r="AA20" s="27">
        <f>+'Aug-09'!AB20</f>
        <v>0</v>
      </c>
      <c r="AB20" s="27">
        <f t="shared" si="13"/>
        <v>0</v>
      </c>
    </row>
    <row r="21" spans="1:28" ht="19.5" customHeight="1">
      <c r="A21" s="15">
        <f t="shared" si="15"/>
        <v>16</v>
      </c>
      <c r="B21" s="26">
        <f>+Master!B20</f>
        <v>0</v>
      </c>
      <c r="C21" s="26">
        <f>+Master!C20</f>
        <v>0</v>
      </c>
      <c r="D21" s="26">
        <f>+Master!D20</f>
        <v>0</v>
      </c>
      <c r="E21" s="15"/>
      <c r="F21" s="15"/>
      <c r="G21" s="15"/>
      <c r="H21" s="15"/>
      <c r="I21" s="15">
        <f t="shared" si="14"/>
        <v>0</v>
      </c>
      <c r="J21" s="27">
        <f aca="true" t="shared" si="16" ref="J21:J31">ROUND(Q21*25%,0)</f>
        <v>0</v>
      </c>
      <c r="K21" s="27">
        <f aca="true" t="shared" si="17" ref="K21:K31">ROUND(Q21*20%,0)</f>
        <v>0</v>
      </c>
      <c r="L21" s="27">
        <f aca="true" t="shared" si="18" ref="L21:L31">ROUND(Q21*2%,0)</f>
        <v>0</v>
      </c>
      <c r="M21" s="27">
        <f aca="true" t="shared" si="19" ref="M21:M31">ROUND(Q21*2%,0)</f>
        <v>0</v>
      </c>
      <c r="N21" s="27">
        <f aca="true" t="shared" si="20" ref="N21:N31">ROUND(Q21*6%,0)</f>
        <v>0</v>
      </c>
      <c r="O21" s="27">
        <f aca="true" t="shared" si="21" ref="O21:O31">ROUND(Q21*35%,0)</f>
        <v>0</v>
      </c>
      <c r="P21" s="27">
        <f aca="true" t="shared" si="22" ref="P21:P31">ROUND(Q21*10%,0)</f>
        <v>0</v>
      </c>
      <c r="Q21" s="27">
        <f>ROUND(Master!T20/30*'Sep-09'!E21,0)</f>
        <v>0</v>
      </c>
      <c r="R21" s="27">
        <f aca="true" t="shared" si="23" ref="R21:R31">IF(Q21&lt;=2500,0,IF(Q21&lt;=3500,60,IF(Q21&lt;=5000,120,IF(Q21&lt;=10000,175,200))))</f>
        <v>0</v>
      </c>
      <c r="S21" s="27">
        <f t="shared" si="8"/>
        <v>0</v>
      </c>
      <c r="T21" s="27">
        <f>+Master!AO20</f>
        <v>0</v>
      </c>
      <c r="U21" s="27">
        <f t="shared" si="9"/>
        <v>0</v>
      </c>
      <c r="V21" s="27">
        <f t="shared" si="10"/>
        <v>0</v>
      </c>
      <c r="W21" s="27"/>
      <c r="X21" s="27">
        <f aca="true" t="shared" si="24" ref="X21:X31">+V21-W21</f>
        <v>0</v>
      </c>
      <c r="Y21" s="15"/>
      <c r="Z21" s="27">
        <f aca="true" t="shared" si="25" ref="Z21:Z31">+X21-Y21</f>
        <v>0</v>
      </c>
      <c r="AA21" s="27">
        <f>+'Aug-09'!AB21</f>
        <v>0</v>
      </c>
      <c r="AB21" s="27">
        <f aca="true" t="shared" si="26" ref="AB21:AB31">+Z21+AA21</f>
        <v>0</v>
      </c>
    </row>
    <row r="22" spans="1:28" ht="19.5" customHeight="1">
      <c r="A22" s="15">
        <f t="shared" si="15"/>
        <v>17</v>
      </c>
      <c r="B22" s="26">
        <f>+Master!B21</f>
        <v>0</v>
      </c>
      <c r="C22" s="26">
        <f>+Master!C21</f>
        <v>0</v>
      </c>
      <c r="D22" s="26">
        <f>+Master!D21</f>
        <v>0</v>
      </c>
      <c r="E22" s="15"/>
      <c r="F22" s="15"/>
      <c r="G22" s="15"/>
      <c r="H22" s="15"/>
      <c r="I22" s="15">
        <f t="shared" si="14"/>
        <v>0</v>
      </c>
      <c r="J22" s="27">
        <f t="shared" si="16"/>
        <v>0</v>
      </c>
      <c r="K22" s="27">
        <f t="shared" si="17"/>
        <v>0</v>
      </c>
      <c r="L22" s="27">
        <f t="shared" si="18"/>
        <v>0</v>
      </c>
      <c r="M22" s="27">
        <f t="shared" si="19"/>
        <v>0</v>
      </c>
      <c r="N22" s="27">
        <f t="shared" si="20"/>
        <v>0</v>
      </c>
      <c r="O22" s="27">
        <f t="shared" si="21"/>
        <v>0</v>
      </c>
      <c r="P22" s="27">
        <f t="shared" si="22"/>
        <v>0</v>
      </c>
      <c r="Q22" s="27">
        <f>ROUND(Master!T21/30*'April-09'!I22,0)</f>
        <v>0</v>
      </c>
      <c r="R22" s="27">
        <f t="shared" si="23"/>
        <v>0</v>
      </c>
      <c r="S22" s="27">
        <f t="shared" si="8"/>
        <v>0</v>
      </c>
      <c r="T22" s="27">
        <f>+Master!AO21</f>
        <v>0</v>
      </c>
      <c r="U22" s="27">
        <f t="shared" si="9"/>
        <v>0</v>
      </c>
      <c r="V22" s="27">
        <f t="shared" si="10"/>
        <v>0</v>
      </c>
      <c r="W22" s="27"/>
      <c r="X22" s="27">
        <f t="shared" si="24"/>
        <v>0</v>
      </c>
      <c r="Y22" s="15"/>
      <c r="Z22" s="27">
        <f t="shared" si="25"/>
        <v>0</v>
      </c>
      <c r="AA22" s="27">
        <f>+'Aug-09'!AB22</f>
        <v>0</v>
      </c>
      <c r="AB22" s="27">
        <f t="shared" si="26"/>
        <v>0</v>
      </c>
    </row>
    <row r="23" spans="1:28" ht="19.5" customHeight="1">
      <c r="A23" s="15">
        <f t="shared" si="15"/>
        <v>18</v>
      </c>
      <c r="B23" s="26">
        <f>+Master!B22</f>
        <v>0</v>
      </c>
      <c r="C23" s="26">
        <f>+Master!C22</f>
        <v>0</v>
      </c>
      <c r="D23" s="26">
        <f>+Master!D22</f>
        <v>0</v>
      </c>
      <c r="E23" s="15"/>
      <c r="F23" s="15"/>
      <c r="G23" s="15"/>
      <c r="H23" s="15"/>
      <c r="I23" s="15">
        <f t="shared" si="14"/>
        <v>0</v>
      </c>
      <c r="J23" s="27">
        <f t="shared" si="16"/>
        <v>0</v>
      </c>
      <c r="K23" s="27">
        <f t="shared" si="17"/>
        <v>0</v>
      </c>
      <c r="L23" s="27">
        <f t="shared" si="18"/>
        <v>0</v>
      </c>
      <c r="M23" s="27">
        <f t="shared" si="19"/>
        <v>0</v>
      </c>
      <c r="N23" s="27">
        <f t="shared" si="20"/>
        <v>0</v>
      </c>
      <c r="O23" s="27">
        <f t="shared" si="21"/>
        <v>0</v>
      </c>
      <c r="P23" s="27">
        <f t="shared" si="22"/>
        <v>0</v>
      </c>
      <c r="Q23" s="27">
        <f>ROUND(Master!T22/30*'April-09'!I23,0)</f>
        <v>0</v>
      </c>
      <c r="R23" s="27">
        <f t="shared" si="23"/>
        <v>0</v>
      </c>
      <c r="S23" s="27">
        <f t="shared" si="8"/>
        <v>0</v>
      </c>
      <c r="T23" s="27">
        <f>+Master!AO22</f>
        <v>0</v>
      </c>
      <c r="U23" s="27">
        <f t="shared" si="9"/>
        <v>0</v>
      </c>
      <c r="V23" s="27">
        <f t="shared" si="10"/>
        <v>0</v>
      </c>
      <c r="W23" s="27"/>
      <c r="X23" s="27">
        <f t="shared" si="24"/>
        <v>0</v>
      </c>
      <c r="Y23" s="15"/>
      <c r="Z23" s="27">
        <f t="shared" si="25"/>
        <v>0</v>
      </c>
      <c r="AA23" s="27">
        <f>+'Aug-09'!AB23</f>
        <v>0</v>
      </c>
      <c r="AB23" s="27">
        <f t="shared" si="26"/>
        <v>0</v>
      </c>
    </row>
    <row r="24" spans="1:28" ht="19.5" customHeight="1">
      <c r="A24" s="15">
        <f t="shared" si="15"/>
        <v>19</v>
      </c>
      <c r="B24" s="26">
        <f>+Master!B23</f>
        <v>0</v>
      </c>
      <c r="C24" s="26">
        <f>+Master!C23</f>
        <v>0</v>
      </c>
      <c r="D24" s="26">
        <f>+Master!D23</f>
        <v>0</v>
      </c>
      <c r="E24" s="15"/>
      <c r="F24" s="15"/>
      <c r="G24" s="15"/>
      <c r="H24" s="15"/>
      <c r="I24" s="15">
        <f t="shared" si="14"/>
        <v>0</v>
      </c>
      <c r="J24" s="27">
        <f t="shared" si="16"/>
        <v>0</v>
      </c>
      <c r="K24" s="27">
        <f t="shared" si="17"/>
        <v>0</v>
      </c>
      <c r="L24" s="27">
        <f t="shared" si="18"/>
        <v>0</v>
      </c>
      <c r="M24" s="27">
        <f t="shared" si="19"/>
        <v>0</v>
      </c>
      <c r="N24" s="27">
        <f t="shared" si="20"/>
        <v>0</v>
      </c>
      <c r="O24" s="27">
        <f t="shared" si="21"/>
        <v>0</v>
      </c>
      <c r="P24" s="27">
        <f t="shared" si="22"/>
        <v>0</v>
      </c>
      <c r="Q24" s="27">
        <f>ROUND(Master!T23/30*'April-09'!I24,0)</f>
        <v>0</v>
      </c>
      <c r="R24" s="27">
        <f t="shared" si="23"/>
        <v>0</v>
      </c>
      <c r="S24" s="27">
        <f t="shared" si="8"/>
        <v>0</v>
      </c>
      <c r="T24" s="27">
        <f>+Master!AO23</f>
        <v>0</v>
      </c>
      <c r="U24" s="27">
        <f t="shared" si="9"/>
        <v>0</v>
      </c>
      <c r="V24" s="27">
        <f t="shared" si="10"/>
        <v>0</v>
      </c>
      <c r="W24" s="27"/>
      <c r="X24" s="27">
        <f t="shared" si="24"/>
        <v>0</v>
      </c>
      <c r="Y24" s="15"/>
      <c r="Z24" s="27">
        <f t="shared" si="25"/>
        <v>0</v>
      </c>
      <c r="AA24" s="27">
        <f>+'Aug-09'!AB24</f>
        <v>0</v>
      </c>
      <c r="AB24" s="27">
        <f t="shared" si="26"/>
        <v>0</v>
      </c>
    </row>
    <row r="25" spans="1:28" ht="19.5" customHeight="1">
      <c r="A25" s="15">
        <f t="shared" si="15"/>
        <v>20</v>
      </c>
      <c r="B25" s="26">
        <f>+Master!B24</f>
        <v>0</v>
      </c>
      <c r="C25" s="26">
        <f>+Master!C24</f>
        <v>0</v>
      </c>
      <c r="D25" s="26">
        <f>+Master!D24</f>
        <v>0</v>
      </c>
      <c r="E25" s="15"/>
      <c r="F25" s="15"/>
      <c r="G25" s="15"/>
      <c r="H25" s="15"/>
      <c r="I25" s="15">
        <f t="shared" si="14"/>
        <v>0</v>
      </c>
      <c r="J25" s="27">
        <f t="shared" si="16"/>
        <v>0</v>
      </c>
      <c r="K25" s="27">
        <f t="shared" si="17"/>
        <v>0</v>
      </c>
      <c r="L25" s="27">
        <f t="shared" si="18"/>
        <v>0</v>
      </c>
      <c r="M25" s="27">
        <f t="shared" si="19"/>
        <v>0</v>
      </c>
      <c r="N25" s="27">
        <f t="shared" si="20"/>
        <v>0</v>
      </c>
      <c r="O25" s="27">
        <f t="shared" si="21"/>
        <v>0</v>
      </c>
      <c r="P25" s="27">
        <f t="shared" si="22"/>
        <v>0</v>
      </c>
      <c r="Q25" s="27">
        <f>ROUND(Master!T24/30*'April-09'!I25,0)</f>
        <v>0</v>
      </c>
      <c r="R25" s="27">
        <f t="shared" si="23"/>
        <v>0</v>
      </c>
      <c r="S25" s="27">
        <f t="shared" si="8"/>
        <v>0</v>
      </c>
      <c r="T25" s="27">
        <f>+Master!AO24</f>
        <v>0</v>
      </c>
      <c r="U25" s="27">
        <f t="shared" si="9"/>
        <v>0</v>
      </c>
      <c r="V25" s="27">
        <f t="shared" si="10"/>
        <v>0</v>
      </c>
      <c r="W25" s="27"/>
      <c r="X25" s="27">
        <f t="shared" si="24"/>
        <v>0</v>
      </c>
      <c r="Y25" s="15"/>
      <c r="Z25" s="27">
        <f t="shared" si="25"/>
        <v>0</v>
      </c>
      <c r="AA25" s="27">
        <f>+'Aug-09'!AB25</f>
        <v>0</v>
      </c>
      <c r="AB25" s="27">
        <f t="shared" si="26"/>
        <v>0</v>
      </c>
    </row>
    <row r="26" spans="1:28" ht="19.5" customHeight="1">
      <c r="A26" s="15">
        <f t="shared" si="15"/>
        <v>21</v>
      </c>
      <c r="B26" s="26">
        <f>+Master!B25</f>
        <v>0</v>
      </c>
      <c r="C26" s="26">
        <f>+Master!C25</f>
        <v>0</v>
      </c>
      <c r="D26" s="26">
        <f>+Master!D25</f>
        <v>0</v>
      </c>
      <c r="E26" s="15"/>
      <c r="F26" s="15"/>
      <c r="G26" s="15"/>
      <c r="H26" s="15"/>
      <c r="I26" s="15">
        <f t="shared" si="14"/>
        <v>0</v>
      </c>
      <c r="J26" s="27">
        <f>ROUND(Q26*25%,0)</f>
        <v>0</v>
      </c>
      <c r="K26" s="27">
        <f>ROUND(Q26*20%,0)</f>
        <v>0</v>
      </c>
      <c r="L26" s="27">
        <f>ROUND(Q26*2%,0)</f>
        <v>0</v>
      </c>
      <c r="M26" s="27">
        <f>ROUND(Q26*2%,0)</f>
        <v>0</v>
      </c>
      <c r="N26" s="27">
        <f>ROUND(Q26*6%,0)</f>
        <v>0</v>
      </c>
      <c r="O26" s="27">
        <f>ROUND(Q26*35%,0)</f>
        <v>0</v>
      </c>
      <c r="P26" s="27">
        <f>ROUND(Q26*10%,0)</f>
        <v>0</v>
      </c>
      <c r="Q26" s="27">
        <f>ROUND(Master!T25/30*'Sep-09'!E26,0)</f>
        <v>0</v>
      </c>
      <c r="R26" s="27">
        <f t="shared" si="23"/>
        <v>0</v>
      </c>
      <c r="S26" s="27">
        <f t="shared" si="8"/>
        <v>0</v>
      </c>
      <c r="T26" s="27">
        <f>+Master!AO25</f>
        <v>0</v>
      </c>
      <c r="U26" s="27">
        <f t="shared" si="9"/>
        <v>0</v>
      </c>
      <c r="V26" s="27">
        <f t="shared" si="10"/>
        <v>0</v>
      </c>
      <c r="W26" s="27"/>
      <c r="X26" s="27">
        <f>+V26-W26</f>
        <v>0</v>
      </c>
      <c r="Y26" s="15"/>
      <c r="Z26" s="27">
        <f>+X26-Y26</f>
        <v>0</v>
      </c>
      <c r="AA26" s="27">
        <f>+'Aug-09'!AB26</f>
        <v>0</v>
      </c>
      <c r="AB26" s="27">
        <f>+Z26+AA26</f>
        <v>0</v>
      </c>
    </row>
    <row r="27" spans="1:28" ht="19.5" customHeight="1">
      <c r="A27" s="15">
        <f t="shared" si="15"/>
        <v>22</v>
      </c>
      <c r="B27" s="26">
        <f>+Master!B26</f>
        <v>0</v>
      </c>
      <c r="C27" s="26">
        <f>+Master!C26</f>
        <v>0</v>
      </c>
      <c r="D27" s="26">
        <f>+Master!D26</f>
        <v>0</v>
      </c>
      <c r="E27" s="15"/>
      <c r="F27" s="15"/>
      <c r="G27" s="15"/>
      <c r="H27" s="15"/>
      <c r="I27" s="15">
        <f t="shared" si="14"/>
        <v>0</v>
      </c>
      <c r="J27" s="27">
        <f t="shared" si="16"/>
        <v>0</v>
      </c>
      <c r="K27" s="27">
        <f t="shared" si="17"/>
        <v>0</v>
      </c>
      <c r="L27" s="27">
        <f t="shared" si="18"/>
        <v>0</v>
      </c>
      <c r="M27" s="27">
        <f t="shared" si="19"/>
        <v>0</v>
      </c>
      <c r="N27" s="27">
        <f t="shared" si="20"/>
        <v>0</v>
      </c>
      <c r="O27" s="27">
        <f t="shared" si="21"/>
        <v>0</v>
      </c>
      <c r="P27" s="27">
        <f t="shared" si="22"/>
        <v>0</v>
      </c>
      <c r="Q27" s="27">
        <f>ROUND(Master!T26/30*'April-09'!I27,0)</f>
        <v>0</v>
      </c>
      <c r="R27" s="27">
        <f t="shared" si="23"/>
        <v>0</v>
      </c>
      <c r="S27" s="27">
        <f t="shared" si="8"/>
        <v>0</v>
      </c>
      <c r="T27" s="27">
        <f>+Master!AO26</f>
        <v>0</v>
      </c>
      <c r="U27" s="27">
        <f t="shared" si="9"/>
        <v>0</v>
      </c>
      <c r="V27" s="27">
        <f t="shared" si="10"/>
        <v>0</v>
      </c>
      <c r="W27" s="27"/>
      <c r="X27" s="27">
        <f t="shared" si="24"/>
        <v>0</v>
      </c>
      <c r="Y27" s="15"/>
      <c r="Z27" s="27">
        <f t="shared" si="25"/>
        <v>0</v>
      </c>
      <c r="AA27" s="27">
        <f>+'Aug-09'!AB27</f>
        <v>0</v>
      </c>
      <c r="AB27" s="27">
        <f t="shared" si="26"/>
        <v>0</v>
      </c>
    </row>
    <row r="28" spans="1:28" ht="19.5" customHeight="1">
      <c r="A28" s="15">
        <f t="shared" si="15"/>
        <v>23</v>
      </c>
      <c r="B28" s="26">
        <f>+Master!B27</f>
        <v>0</v>
      </c>
      <c r="C28" s="26">
        <f>+Master!C27</f>
        <v>0</v>
      </c>
      <c r="D28" s="26">
        <f>+Master!D27</f>
        <v>0</v>
      </c>
      <c r="E28" s="15"/>
      <c r="F28" s="15"/>
      <c r="G28" s="15"/>
      <c r="H28" s="15"/>
      <c r="I28" s="15">
        <f t="shared" si="14"/>
        <v>0</v>
      </c>
      <c r="J28" s="27">
        <f>ROUND(Q28*25%,0)</f>
        <v>0</v>
      </c>
      <c r="K28" s="27">
        <f>ROUND(Q28*20%,0)</f>
        <v>0</v>
      </c>
      <c r="L28" s="27">
        <f>ROUND(Q28*2%,0)</f>
        <v>0</v>
      </c>
      <c r="M28" s="27">
        <f>ROUND(Q28*2%,0)</f>
        <v>0</v>
      </c>
      <c r="N28" s="27">
        <f>ROUND(Q28*6%,0)</f>
        <v>0</v>
      </c>
      <c r="O28" s="27">
        <f>ROUND(Q28*35%,0)</f>
        <v>0</v>
      </c>
      <c r="P28" s="27">
        <f>ROUND(Q28*10%,0)</f>
        <v>0</v>
      </c>
      <c r="Q28" s="27">
        <f>ROUND(Master!T27/30*'April-09'!I28,0)</f>
        <v>0</v>
      </c>
      <c r="R28" s="27">
        <f t="shared" si="23"/>
        <v>0</v>
      </c>
      <c r="S28" s="27">
        <f t="shared" si="8"/>
        <v>0</v>
      </c>
      <c r="T28" s="27">
        <f>+Master!AO27</f>
        <v>0</v>
      </c>
      <c r="U28" s="27">
        <f t="shared" si="9"/>
        <v>0</v>
      </c>
      <c r="V28" s="27">
        <f t="shared" si="10"/>
        <v>0</v>
      </c>
      <c r="W28" s="27"/>
      <c r="X28" s="27">
        <f>+V28-W28</f>
        <v>0</v>
      </c>
      <c r="Y28" s="15"/>
      <c r="Z28" s="27">
        <f>+X28-Y28</f>
        <v>0</v>
      </c>
      <c r="AA28" s="27">
        <f>+'Aug-09'!AB28</f>
        <v>0</v>
      </c>
      <c r="AB28" s="27">
        <f>+Z28+AA28</f>
        <v>0</v>
      </c>
    </row>
    <row r="29" spans="1:28" ht="19.5" customHeight="1">
      <c r="A29" s="15">
        <f t="shared" si="15"/>
        <v>24</v>
      </c>
      <c r="B29" s="26">
        <f>+Master!B28</f>
        <v>0</v>
      </c>
      <c r="C29" s="26">
        <f>+Master!C28</f>
        <v>0</v>
      </c>
      <c r="D29" s="26">
        <f>+Master!D28</f>
        <v>0</v>
      </c>
      <c r="E29" s="15"/>
      <c r="F29" s="15"/>
      <c r="G29" s="15"/>
      <c r="H29" s="15"/>
      <c r="I29" s="15">
        <f t="shared" si="14"/>
        <v>0</v>
      </c>
      <c r="J29" s="27">
        <f t="shared" si="16"/>
        <v>0</v>
      </c>
      <c r="K29" s="27">
        <f t="shared" si="17"/>
        <v>0</v>
      </c>
      <c r="L29" s="27">
        <f t="shared" si="18"/>
        <v>0</v>
      </c>
      <c r="M29" s="27">
        <f t="shared" si="19"/>
        <v>0</v>
      </c>
      <c r="N29" s="27">
        <f t="shared" si="20"/>
        <v>0</v>
      </c>
      <c r="O29" s="27">
        <f t="shared" si="21"/>
        <v>0</v>
      </c>
      <c r="P29" s="27">
        <f t="shared" si="22"/>
        <v>0</v>
      </c>
      <c r="Q29" s="27">
        <f>ROUND(Master!T28/30*'April-09'!I29,0)</f>
        <v>0</v>
      </c>
      <c r="R29" s="27">
        <f t="shared" si="23"/>
        <v>0</v>
      </c>
      <c r="S29" s="27">
        <f t="shared" si="8"/>
        <v>0</v>
      </c>
      <c r="T29" s="27">
        <f>+Master!AO28</f>
        <v>0</v>
      </c>
      <c r="U29" s="27">
        <f t="shared" si="9"/>
        <v>0</v>
      </c>
      <c r="V29" s="27">
        <f t="shared" si="10"/>
        <v>0</v>
      </c>
      <c r="W29" s="27"/>
      <c r="X29" s="27">
        <f t="shared" si="24"/>
        <v>0</v>
      </c>
      <c r="Y29" s="15"/>
      <c r="Z29" s="27">
        <f t="shared" si="25"/>
        <v>0</v>
      </c>
      <c r="AA29" s="27">
        <f>+'Aug-09'!AB29</f>
        <v>0</v>
      </c>
      <c r="AB29" s="27">
        <f t="shared" si="26"/>
        <v>0</v>
      </c>
    </row>
    <row r="30" spans="1:28" ht="19.5" customHeight="1">
      <c r="A30" s="15">
        <f t="shared" si="15"/>
        <v>25</v>
      </c>
      <c r="B30" s="26">
        <f>+Master!B29</f>
        <v>0</v>
      </c>
      <c r="C30" s="26">
        <f>+Master!C29</f>
        <v>0</v>
      </c>
      <c r="D30" s="26">
        <f>+Master!D29</f>
        <v>0</v>
      </c>
      <c r="E30" s="15"/>
      <c r="F30" s="15"/>
      <c r="G30" s="15"/>
      <c r="H30" s="15"/>
      <c r="I30" s="15">
        <f t="shared" si="14"/>
        <v>0</v>
      </c>
      <c r="J30" s="27">
        <f t="shared" si="16"/>
        <v>0</v>
      </c>
      <c r="K30" s="27">
        <f t="shared" si="17"/>
        <v>0</v>
      </c>
      <c r="L30" s="27">
        <f t="shared" si="18"/>
        <v>0</v>
      </c>
      <c r="M30" s="27">
        <f t="shared" si="19"/>
        <v>0</v>
      </c>
      <c r="N30" s="27">
        <f t="shared" si="20"/>
        <v>0</v>
      </c>
      <c r="O30" s="27">
        <f t="shared" si="21"/>
        <v>0</v>
      </c>
      <c r="P30" s="27">
        <f t="shared" si="22"/>
        <v>0</v>
      </c>
      <c r="Q30" s="27">
        <f>ROUND(Master!T29/30*'Sep-09'!E30,0)</f>
        <v>0</v>
      </c>
      <c r="R30" s="27">
        <f t="shared" si="23"/>
        <v>0</v>
      </c>
      <c r="S30" s="27">
        <f t="shared" si="8"/>
        <v>0</v>
      </c>
      <c r="T30" s="27">
        <f>+Master!AO29</f>
        <v>0</v>
      </c>
      <c r="U30" s="27">
        <f t="shared" si="9"/>
        <v>0</v>
      </c>
      <c r="V30" s="27">
        <f t="shared" si="10"/>
        <v>0</v>
      </c>
      <c r="W30" s="27"/>
      <c r="X30" s="27">
        <f t="shared" si="24"/>
        <v>0</v>
      </c>
      <c r="Y30" s="15"/>
      <c r="Z30" s="27">
        <f t="shared" si="25"/>
        <v>0</v>
      </c>
      <c r="AA30" s="27">
        <f>+'Aug-09'!AB30</f>
        <v>0</v>
      </c>
      <c r="AB30" s="27">
        <f t="shared" si="26"/>
        <v>0</v>
      </c>
    </row>
    <row r="31" spans="1:28" ht="19.5" customHeight="1">
      <c r="A31" s="15">
        <f t="shared" si="15"/>
        <v>26</v>
      </c>
      <c r="B31" s="26">
        <f>+Master!B30</f>
        <v>0</v>
      </c>
      <c r="C31" s="26">
        <f>+Master!C30</f>
        <v>0</v>
      </c>
      <c r="D31" s="26">
        <f>+Master!D30</f>
        <v>0</v>
      </c>
      <c r="E31" s="15"/>
      <c r="F31" s="15"/>
      <c r="G31" s="15"/>
      <c r="H31" s="15"/>
      <c r="I31" s="15">
        <f t="shared" si="14"/>
        <v>0</v>
      </c>
      <c r="J31" s="27">
        <f t="shared" si="16"/>
        <v>0</v>
      </c>
      <c r="K31" s="27">
        <f t="shared" si="17"/>
        <v>0</v>
      </c>
      <c r="L31" s="27">
        <f t="shared" si="18"/>
        <v>0</v>
      </c>
      <c r="M31" s="27">
        <f t="shared" si="19"/>
        <v>0</v>
      </c>
      <c r="N31" s="27">
        <f t="shared" si="20"/>
        <v>0</v>
      </c>
      <c r="O31" s="27">
        <f t="shared" si="21"/>
        <v>0</v>
      </c>
      <c r="P31" s="27">
        <f t="shared" si="22"/>
        <v>0</v>
      </c>
      <c r="Q31" s="27">
        <f>ROUND(Master!T30/30*'April-09'!I31,0)</f>
        <v>0</v>
      </c>
      <c r="R31" s="27">
        <f t="shared" si="23"/>
        <v>0</v>
      </c>
      <c r="S31" s="27">
        <f t="shared" si="8"/>
        <v>0</v>
      </c>
      <c r="T31" s="27">
        <f>+Master!AO30</f>
        <v>0</v>
      </c>
      <c r="U31" s="27">
        <f t="shared" si="9"/>
        <v>0</v>
      </c>
      <c r="V31" s="27">
        <f t="shared" si="10"/>
        <v>0</v>
      </c>
      <c r="W31" s="27"/>
      <c r="X31" s="27">
        <f t="shared" si="24"/>
        <v>0</v>
      </c>
      <c r="Y31" s="15"/>
      <c r="Z31" s="27">
        <f t="shared" si="25"/>
        <v>0</v>
      </c>
      <c r="AA31" s="27">
        <f>+'Aug-09'!AB31</f>
        <v>0</v>
      </c>
      <c r="AB31" s="27">
        <f t="shared" si="26"/>
        <v>0</v>
      </c>
    </row>
    <row r="32" spans="17:28" ht="19.5" customHeight="1">
      <c r="Q32" s="28">
        <f aca="true" t="shared" si="27" ref="Q32:AB32">SUM(Q6:Q31)</f>
        <v>0</v>
      </c>
      <c r="R32" s="28">
        <f t="shared" si="27"/>
        <v>0</v>
      </c>
      <c r="S32" s="28">
        <f t="shared" si="27"/>
        <v>0</v>
      </c>
      <c r="T32" s="28">
        <f t="shared" si="27"/>
        <v>0</v>
      </c>
      <c r="U32" s="28">
        <f t="shared" si="27"/>
        <v>0</v>
      </c>
      <c r="V32" s="28">
        <f t="shared" si="27"/>
        <v>0</v>
      </c>
      <c r="W32" s="28">
        <f t="shared" si="27"/>
        <v>0</v>
      </c>
      <c r="X32" s="28">
        <f t="shared" si="27"/>
        <v>0</v>
      </c>
      <c r="Y32" s="28">
        <f t="shared" si="27"/>
        <v>0</v>
      </c>
      <c r="Z32" s="28">
        <f t="shared" si="27"/>
        <v>0</v>
      </c>
      <c r="AA32" s="28">
        <f t="shared" si="27"/>
        <v>0</v>
      </c>
      <c r="AB32" s="28">
        <f t="shared" si="27"/>
        <v>0</v>
      </c>
    </row>
  </sheetData>
  <sheetProtection/>
  <protectedRanges>
    <protectedRange password="F5F8" sqref="Z4:AB32 A4:D31 J4:X32" name="Range1"/>
  </protectedRanges>
  <mergeCells count="1">
    <mergeCell ref="F4:H4"/>
  </mergeCells>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4:AB32"/>
  <sheetViews>
    <sheetView zoomScalePageLayoutView="0" workbookViewId="0" topLeftCell="A1">
      <pane xSplit="5" ySplit="4" topLeftCell="F5" activePane="bottomRight" state="frozen"/>
      <selection pane="topLeft" activeCell="I13" sqref="I13"/>
      <selection pane="topRight" activeCell="I13" sqref="I13"/>
      <selection pane="bottomLeft" activeCell="I13" sqref="I13"/>
      <selection pane="bottomRight" activeCell="I13" sqref="I13"/>
    </sheetView>
  </sheetViews>
  <sheetFormatPr defaultColWidth="9.140625" defaultRowHeight="19.5" customHeight="1"/>
  <cols>
    <col min="1" max="1" width="5.57421875" style="29" bestFit="1" customWidth="1"/>
    <col min="2" max="2" width="30.28125" style="29" bestFit="1" customWidth="1"/>
    <col min="3" max="3" width="12.57421875" style="29" bestFit="1" customWidth="1"/>
    <col min="4" max="4" width="15.421875" style="29" bestFit="1" customWidth="1"/>
    <col min="5" max="5" width="8.7109375" style="29" bestFit="1" customWidth="1"/>
    <col min="6" max="9" width="8.7109375" style="29" customWidth="1"/>
    <col min="10" max="10" width="6.00390625" style="29" bestFit="1" customWidth="1"/>
    <col min="11" max="11" width="6.7109375" style="29" bestFit="1" customWidth="1"/>
    <col min="12" max="12" width="8.28125" style="29" bestFit="1" customWidth="1"/>
    <col min="13" max="13" width="8.421875" style="29" bestFit="1" customWidth="1"/>
    <col min="14" max="14" width="4.28125" style="29" bestFit="1" customWidth="1"/>
    <col min="15" max="16" width="9.8515625" style="29" bestFit="1" customWidth="1"/>
    <col min="17" max="17" width="7.7109375" style="29" bestFit="1" customWidth="1"/>
    <col min="18" max="18" width="6.421875" style="29" bestFit="1" customWidth="1"/>
    <col min="19" max="19" width="4.00390625" style="29" bestFit="1" customWidth="1"/>
    <col min="20" max="20" width="8.8515625" style="29" bestFit="1" customWidth="1"/>
    <col min="21" max="21" width="8.421875" style="29" bestFit="1" customWidth="1"/>
    <col min="22" max="22" width="8.57421875" style="29" bestFit="1" customWidth="1"/>
    <col min="23" max="23" width="9.00390625" style="29" bestFit="1" customWidth="1"/>
    <col min="24" max="24" width="8.57421875" style="29" bestFit="1" customWidth="1"/>
    <col min="25" max="25" width="6.421875" style="29" bestFit="1" customWidth="1"/>
    <col min="26" max="26" width="8.57421875" style="29" bestFit="1" customWidth="1"/>
    <col min="27" max="27" width="9.7109375" style="29" bestFit="1" customWidth="1"/>
    <col min="28" max="28" width="11.7109375" style="29" bestFit="1" customWidth="1"/>
    <col min="29" max="16384" width="9.140625" style="29" customWidth="1"/>
  </cols>
  <sheetData>
    <row r="4" spans="1:28" ht="45">
      <c r="A4" s="23" t="s">
        <v>16</v>
      </c>
      <c r="B4" s="23" t="s">
        <v>4</v>
      </c>
      <c r="C4" s="23" t="s">
        <v>5</v>
      </c>
      <c r="D4" s="23" t="s">
        <v>41</v>
      </c>
      <c r="E4" s="23" t="s">
        <v>6</v>
      </c>
      <c r="F4" s="68" t="s">
        <v>48</v>
      </c>
      <c r="G4" s="69"/>
      <c r="H4" s="70"/>
      <c r="I4" s="23" t="s">
        <v>49</v>
      </c>
      <c r="J4" s="23" t="s">
        <v>3</v>
      </c>
      <c r="K4" s="23" t="s">
        <v>10</v>
      </c>
      <c r="L4" s="23" t="s">
        <v>1</v>
      </c>
      <c r="M4" s="23" t="s">
        <v>13</v>
      </c>
      <c r="N4" s="23" t="s">
        <v>14</v>
      </c>
      <c r="O4" s="23" t="s">
        <v>33</v>
      </c>
      <c r="P4" s="23" t="s">
        <v>34</v>
      </c>
      <c r="Q4" s="23" t="s">
        <v>7</v>
      </c>
      <c r="R4" s="23" t="s">
        <v>2</v>
      </c>
      <c r="S4" s="23" t="s">
        <v>11</v>
      </c>
      <c r="T4" s="23" t="s">
        <v>8</v>
      </c>
      <c r="U4" s="23" t="s">
        <v>12</v>
      </c>
      <c r="V4" s="24" t="s">
        <v>0</v>
      </c>
      <c r="W4" s="23" t="s">
        <v>9</v>
      </c>
      <c r="X4" s="23" t="s">
        <v>18</v>
      </c>
      <c r="Y4" s="23" t="s">
        <v>20</v>
      </c>
      <c r="Z4" s="23" t="s">
        <v>21</v>
      </c>
      <c r="AA4" s="23" t="s">
        <v>19</v>
      </c>
      <c r="AB4" s="23" t="s">
        <v>22</v>
      </c>
    </row>
    <row r="5" spans="1:28" s="30" customFormat="1" ht="15">
      <c r="A5" s="23"/>
      <c r="B5" s="23"/>
      <c r="C5" s="23"/>
      <c r="D5" s="23"/>
      <c r="E5" s="23"/>
      <c r="F5" s="24" t="s">
        <v>50</v>
      </c>
      <c r="G5" s="24" t="s">
        <v>52</v>
      </c>
      <c r="H5" s="24" t="s">
        <v>51</v>
      </c>
      <c r="I5" s="23"/>
      <c r="J5" s="23"/>
      <c r="K5" s="23"/>
      <c r="L5" s="23"/>
      <c r="M5" s="23"/>
      <c r="N5" s="23"/>
      <c r="O5" s="23"/>
      <c r="P5" s="23"/>
      <c r="Q5" s="23"/>
      <c r="R5" s="23"/>
      <c r="S5" s="23"/>
      <c r="T5" s="23"/>
      <c r="U5" s="23"/>
      <c r="V5" s="24"/>
      <c r="W5" s="23"/>
      <c r="X5" s="23"/>
      <c r="Y5" s="23"/>
      <c r="Z5" s="23"/>
      <c r="AA5" s="23"/>
      <c r="AB5" s="23"/>
    </row>
    <row r="6" spans="1:28" ht="19.5" customHeight="1">
      <c r="A6" s="15">
        <v>1</v>
      </c>
      <c r="B6" s="26">
        <f>+Master!B5</f>
        <v>0</v>
      </c>
      <c r="C6" s="26">
        <f>+Master!C5</f>
        <v>0</v>
      </c>
      <c r="D6" s="26">
        <f>+Master!D5</f>
        <v>0</v>
      </c>
      <c r="E6" s="15"/>
      <c r="F6" s="15"/>
      <c r="G6" s="15"/>
      <c r="H6" s="15"/>
      <c r="I6" s="15">
        <f>+E6+F6+G6+H6</f>
        <v>0</v>
      </c>
      <c r="J6" s="27">
        <f aca="true" t="shared" si="0" ref="J6:J20">ROUND(Q6*25%,0)</f>
        <v>0</v>
      </c>
      <c r="K6" s="27">
        <f aca="true" t="shared" si="1" ref="K6:K20">ROUND(Q6*20%,0)</f>
        <v>0</v>
      </c>
      <c r="L6" s="27">
        <f aca="true" t="shared" si="2" ref="L6:L20">ROUND(Q6*2%,0)</f>
        <v>0</v>
      </c>
      <c r="M6" s="27">
        <f aca="true" t="shared" si="3" ref="M6:M20">ROUND(Q6*2%,0)</f>
        <v>0</v>
      </c>
      <c r="N6" s="27">
        <f aca="true" t="shared" si="4" ref="N6:N20">ROUND(Q6*6%,0)</f>
        <v>0</v>
      </c>
      <c r="O6" s="27">
        <f aca="true" t="shared" si="5" ref="O6:O20">ROUND(Q6*35%,0)</f>
        <v>0</v>
      </c>
      <c r="P6" s="27">
        <f aca="true" t="shared" si="6" ref="P6:P20">ROUND(Q6*10%,0)</f>
        <v>0</v>
      </c>
      <c r="Q6" s="27">
        <f>ROUND(Master!T5/30*'April-09'!I6,0)</f>
        <v>0</v>
      </c>
      <c r="R6" s="27">
        <f aca="true" t="shared" si="7" ref="R6:R20">IF(Q6&lt;=2500,0,IF(Q6&lt;=3500,60,IF(Q6&lt;=5000,120,IF(Q6&lt;=10000,175,200))))</f>
        <v>0</v>
      </c>
      <c r="S6" s="27">
        <f aca="true" t="shared" si="8" ref="S6:S31">ROUND(J6*24%,0)</f>
        <v>0</v>
      </c>
      <c r="T6" s="27">
        <f>+Master!AO5</f>
        <v>0</v>
      </c>
      <c r="U6" s="27">
        <f aca="true" t="shared" si="9" ref="U6:U31">SUM(R6:T6)</f>
        <v>0</v>
      </c>
      <c r="V6" s="27">
        <f aca="true" t="shared" si="10" ref="V6:V31">+Q6-U6</f>
        <v>0</v>
      </c>
      <c r="W6" s="27"/>
      <c r="X6" s="27">
        <f aca="true" t="shared" si="11" ref="X6:X20">+V6-W6</f>
        <v>0</v>
      </c>
      <c r="Y6" s="15"/>
      <c r="Z6" s="27">
        <f aca="true" t="shared" si="12" ref="Z6:Z20">+X6-Y6</f>
        <v>0</v>
      </c>
      <c r="AA6" s="27">
        <f>+'Sep-09'!AB6</f>
        <v>0</v>
      </c>
      <c r="AB6" s="27">
        <f aca="true" t="shared" si="13" ref="AB6:AB20">+Z6+AA6</f>
        <v>0</v>
      </c>
    </row>
    <row r="7" spans="1:28" ht="19.5" customHeight="1">
      <c r="A7" s="15">
        <f>+A6+1</f>
        <v>2</v>
      </c>
      <c r="B7" s="26">
        <f>+Master!B6</f>
        <v>0</v>
      </c>
      <c r="C7" s="26">
        <f>+Master!C6</f>
        <v>0</v>
      </c>
      <c r="D7" s="26">
        <f>+Master!D6</f>
        <v>0</v>
      </c>
      <c r="E7" s="15"/>
      <c r="F7" s="15"/>
      <c r="G7" s="15"/>
      <c r="H7" s="15"/>
      <c r="I7" s="15">
        <f aca="true" t="shared" si="14" ref="I7:I31">+E7+F7+G7+H7</f>
        <v>0</v>
      </c>
      <c r="J7" s="27">
        <f t="shared" si="0"/>
        <v>0</v>
      </c>
      <c r="K7" s="27">
        <f t="shared" si="1"/>
        <v>0</v>
      </c>
      <c r="L7" s="27">
        <f t="shared" si="2"/>
        <v>0</v>
      </c>
      <c r="M7" s="27">
        <f t="shared" si="3"/>
        <v>0</v>
      </c>
      <c r="N7" s="27">
        <f t="shared" si="4"/>
        <v>0</v>
      </c>
      <c r="O7" s="27">
        <f t="shared" si="5"/>
        <v>0</v>
      </c>
      <c r="P7" s="27">
        <f t="shared" si="6"/>
        <v>0</v>
      </c>
      <c r="Q7" s="27">
        <f>ROUND(Master!T6/30*'April-09'!I7,0)</f>
        <v>0</v>
      </c>
      <c r="R7" s="27">
        <f t="shared" si="7"/>
        <v>0</v>
      </c>
      <c r="S7" s="27">
        <f t="shared" si="8"/>
        <v>0</v>
      </c>
      <c r="T7" s="27">
        <f>+Master!AO6</f>
        <v>0</v>
      </c>
      <c r="U7" s="27">
        <f t="shared" si="9"/>
        <v>0</v>
      </c>
      <c r="V7" s="27">
        <f t="shared" si="10"/>
        <v>0</v>
      </c>
      <c r="W7" s="27"/>
      <c r="X7" s="27">
        <f t="shared" si="11"/>
        <v>0</v>
      </c>
      <c r="Y7" s="15"/>
      <c r="Z7" s="27">
        <f t="shared" si="12"/>
        <v>0</v>
      </c>
      <c r="AA7" s="27">
        <f>+'Sep-09'!AB7</f>
        <v>0</v>
      </c>
      <c r="AB7" s="27">
        <f t="shared" si="13"/>
        <v>0</v>
      </c>
    </row>
    <row r="8" spans="1:28" ht="19.5" customHeight="1">
      <c r="A8" s="15">
        <f aca="true" t="shared" si="15" ref="A8:A31">+A7+1</f>
        <v>3</v>
      </c>
      <c r="B8" s="26">
        <f>+Master!B7</f>
        <v>0</v>
      </c>
      <c r="C8" s="26">
        <f>+Master!C7</f>
        <v>0</v>
      </c>
      <c r="D8" s="26">
        <f>+Master!D7</f>
        <v>0</v>
      </c>
      <c r="E8" s="15"/>
      <c r="F8" s="15"/>
      <c r="G8" s="15"/>
      <c r="H8" s="15"/>
      <c r="I8" s="15">
        <f t="shared" si="14"/>
        <v>0</v>
      </c>
      <c r="J8" s="27">
        <f t="shared" si="0"/>
        <v>0</v>
      </c>
      <c r="K8" s="27">
        <f t="shared" si="1"/>
        <v>0</v>
      </c>
      <c r="L8" s="27">
        <f t="shared" si="2"/>
        <v>0</v>
      </c>
      <c r="M8" s="27">
        <f t="shared" si="3"/>
        <v>0</v>
      </c>
      <c r="N8" s="27">
        <f t="shared" si="4"/>
        <v>0</v>
      </c>
      <c r="O8" s="27">
        <f t="shared" si="5"/>
        <v>0</v>
      </c>
      <c r="P8" s="27">
        <f t="shared" si="6"/>
        <v>0</v>
      </c>
      <c r="Q8" s="27">
        <f>ROUND(Master!T7/30*'April-09'!I8,0)</f>
        <v>0</v>
      </c>
      <c r="R8" s="27">
        <f t="shared" si="7"/>
        <v>0</v>
      </c>
      <c r="S8" s="27">
        <f t="shared" si="8"/>
        <v>0</v>
      </c>
      <c r="T8" s="27">
        <f>+Master!AO7</f>
        <v>0</v>
      </c>
      <c r="U8" s="27">
        <f t="shared" si="9"/>
        <v>0</v>
      </c>
      <c r="V8" s="27">
        <f t="shared" si="10"/>
        <v>0</v>
      </c>
      <c r="W8" s="27"/>
      <c r="X8" s="27">
        <f t="shared" si="11"/>
        <v>0</v>
      </c>
      <c r="Y8" s="15"/>
      <c r="Z8" s="27">
        <f t="shared" si="12"/>
        <v>0</v>
      </c>
      <c r="AA8" s="27">
        <f>+'Sep-09'!AB8</f>
        <v>0</v>
      </c>
      <c r="AB8" s="27">
        <f t="shared" si="13"/>
        <v>0</v>
      </c>
    </row>
    <row r="9" spans="1:28" ht="19.5" customHeight="1">
      <c r="A9" s="15">
        <f t="shared" si="15"/>
        <v>4</v>
      </c>
      <c r="B9" s="26">
        <f>+Master!B8</f>
        <v>0</v>
      </c>
      <c r="C9" s="26">
        <f>+Master!C8</f>
        <v>0</v>
      </c>
      <c r="D9" s="26">
        <f>+Master!D8</f>
        <v>0</v>
      </c>
      <c r="E9" s="15"/>
      <c r="F9" s="15"/>
      <c r="G9" s="15"/>
      <c r="H9" s="15"/>
      <c r="I9" s="15">
        <f t="shared" si="14"/>
        <v>0</v>
      </c>
      <c r="J9" s="27">
        <f t="shared" si="0"/>
        <v>0</v>
      </c>
      <c r="K9" s="27">
        <f t="shared" si="1"/>
        <v>0</v>
      </c>
      <c r="L9" s="27">
        <f t="shared" si="2"/>
        <v>0</v>
      </c>
      <c r="M9" s="27">
        <f t="shared" si="3"/>
        <v>0</v>
      </c>
      <c r="N9" s="27">
        <f t="shared" si="4"/>
        <v>0</v>
      </c>
      <c r="O9" s="27">
        <f t="shared" si="5"/>
        <v>0</v>
      </c>
      <c r="P9" s="27">
        <f t="shared" si="6"/>
        <v>0</v>
      </c>
      <c r="Q9" s="27">
        <f>ROUND(Master!T8/30*'April-09'!I9,0)</f>
        <v>0</v>
      </c>
      <c r="R9" s="27">
        <f t="shared" si="7"/>
        <v>0</v>
      </c>
      <c r="S9" s="27">
        <f t="shared" si="8"/>
        <v>0</v>
      </c>
      <c r="T9" s="27">
        <f>+Master!AO8</f>
        <v>0</v>
      </c>
      <c r="U9" s="27">
        <f t="shared" si="9"/>
        <v>0</v>
      </c>
      <c r="V9" s="27">
        <f t="shared" si="10"/>
        <v>0</v>
      </c>
      <c r="W9" s="27"/>
      <c r="X9" s="27">
        <f t="shared" si="11"/>
        <v>0</v>
      </c>
      <c r="Y9" s="15"/>
      <c r="Z9" s="27">
        <f t="shared" si="12"/>
        <v>0</v>
      </c>
      <c r="AA9" s="27">
        <f>+'Sep-09'!AB9</f>
        <v>0</v>
      </c>
      <c r="AB9" s="27">
        <f t="shared" si="13"/>
        <v>0</v>
      </c>
    </row>
    <row r="10" spans="1:28" ht="19.5" customHeight="1">
      <c r="A10" s="15">
        <f t="shared" si="15"/>
        <v>5</v>
      </c>
      <c r="B10" s="26">
        <f>+Master!B9</f>
        <v>0</v>
      </c>
      <c r="C10" s="26">
        <f>+Master!C9</f>
        <v>0</v>
      </c>
      <c r="D10" s="26">
        <f>+Master!D9</f>
        <v>0</v>
      </c>
      <c r="E10" s="15"/>
      <c r="F10" s="15"/>
      <c r="G10" s="15"/>
      <c r="H10" s="15"/>
      <c r="I10" s="15">
        <f t="shared" si="14"/>
        <v>0</v>
      </c>
      <c r="J10" s="27">
        <f t="shared" si="0"/>
        <v>0</v>
      </c>
      <c r="K10" s="27">
        <f t="shared" si="1"/>
        <v>0</v>
      </c>
      <c r="L10" s="27">
        <f t="shared" si="2"/>
        <v>0</v>
      </c>
      <c r="M10" s="27">
        <f t="shared" si="3"/>
        <v>0</v>
      </c>
      <c r="N10" s="27">
        <f t="shared" si="4"/>
        <v>0</v>
      </c>
      <c r="O10" s="27">
        <f t="shared" si="5"/>
        <v>0</v>
      </c>
      <c r="P10" s="27">
        <f t="shared" si="6"/>
        <v>0</v>
      </c>
      <c r="Q10" s="27">
        <f>ROUND(Master!T9/30*'April-09'!I10,0)</f>
        <v>0</v>
      </c>
      <c r="R10" s="27">
        <f t="shared" si="7"/>
        <v>0</v>
      </c>
      <c r="S10" s="27">
        <f t="shared" si="8"/>
        <v>0</v>
      </c>
      <c r="T10" s="27">
        <f>+Master!AO9</f>
        <v>0</v>
      </c>
      <c r="U10" s="27">
        <f t="shared" si="9"/>
        <v>0</v>
      </c>
      <c r="V10" s="27">
        <f t="shared" si="10"/>
        <v>0</v>
      </c>
      <c r="W10" s="27"/>
      <c r="X10" s="27">
        <f t="shared" si="11"/>
        <v>0</v>
      </c>
      <c r="Y10" s="15"/>
      <c r="Z10" s="27">
        <f t="shared" si="12"/>
        <v>0</v>
      </c>
      <c r="AA10" s="27">
        <f>+'Sep-09'!AB10</f>
        <v>0</v>
      </c>
      <c r="AB10" s="27">
        <f t="shared" si="13"/>
        <v>0</v>
      </c>
    </row>
    <row r="11" spans="1:28" ht="19.5" customHeight="1">
      <c r="A11" s="15">
        <f t="shared" si="15"/>
        <v>6</v>
      </c>
      <c r="B11" s="26">
        <f>+Master!B10</f>
        <v>0</v>
      </c>
      <c r="C11" s="26">
        <f>+Master!C10</f>
        <v>0</v>
      </c>
      <c r="D11" s="26">
        <f>+Master!D10</f>
        <v>0</v>
      </c>
      <c r="E11" s="15"/>
      <c r="F11" s="15"/>
      <c r="G11" s="15"/>
      <c r="H11" s="15"/>
      <c r="I11" s="15">
        <f t="shared" si="14"/>
        <v>0</v>
      </c>
      <c r="J11" s="27">
        <f t="shared" si="0"/>
        <v>0</v>
      </c>
      <c r="K11" s="27">
        <f t="shared" si="1"/>
        <v>0</v>
      </c>
      <c r="L11" s="27">
        <f t="shared" si="2"/>
        <v>0</v>
      </c>
      <c r="M11" s="27">
        <f t="shared" si="3"/>
        <v>0</v>
      </c>
      <c r="N11" s="27">
        <f t="shared" si="4"/>
        <v>0</v>
      </c>
      <c r="O11" s="27">
        <f t="shared" si="5"/>
        <v>0</v>
      </c>
      <c r="P11" s="27">
        <f t="shared" si="6"/>
        <v>0</v>
      </c>
      <c r="Q11" s="27">
        <f>ROUND(Master!T10/30*'Oct-09'!E11,0)</f>
        <v>0</v>
      </c>
      <c r="R11" s="27">
        <f t="shared" si="7"/>
        <v>0</v>
      </c>
      <c r="S11" s="27">
        <f t="shared" si="8"/>
        <v>0</v>
      </c>
      <c r="T11" s="27">
        <f>+Master!AO10</f>
        <v>0</v>
      </c>
      <c r="U11" s="27">
        <f t="shared" si="9"/>
        <v>0</v>
      </c>
      <c r="V11" s="27">
        <f t="shared" si="10"/>
        <v>0</v>
      </c>
      <c r="W11" s="27"/>
      <c r="X11" s="27">
        <f t="shared" si="11"/>
        <v>0</v>
      </c>
      <c r="Y11" s="15"/>
      <c r="Z11" s="27">
        <f t="shared" si="12"/>
        <v>0</v>
      </c>
      <c r="AA11" s="27">
        <f>+'Sep-09'!AB11</f>
        <v>0</v>
      </c>
      <c r="AB11" s="27">
        <f t="shared" si="13"/>
        <v>0</v>
      </c>
    </row>
    <row r="12" spans="1:28" ht="19.5" customHeight="1">
      <c r="A12" s="15">
        <f t="shared" si="15"/>
        <v>7</v>
      </c>
      <c r="B12" s="26">
        <f>+Master!B11</f>
        <v>0</v>
      </c>
      <c r="C12" s="26">
        <f>+Master!C11</f>
        <v>0</v>
      </c>
      <c r="D12" s="26">
        <f>+Master!D11</f>
        <v>0</v>
      </c>
      <c r="E12" s="15"/>
      <c r="F12" s="15"/>
      <c r="G12" s="15"/>
      <c r="H12" s="15"/>
      <c r="I12" s="15">
        <f t="shared" si="14"/>
        <v>0</v>
      </c>
      <c r="J12" s="27">
        <f t="shared" si="0"/>
        <v>0</v>
      </c>
      <c r="K12" s="27">
        <f t="shared" si="1"/>
        <v>0</v>
      </c>
      <c r="L12" s="27">
        <f t="shared" si="2"/>
        <v>0</v>
      </c>
      <c r="M12" s="27">
        <f t="shared" si="3"/>
        <v>0</v>
      </c>
      <c r="N12" s="27">
        <f t="shared" si="4"/>
        <v>0</v>
      </c>
      <c r="O12" s="27">
        <f t="shared" si="5"/>
        <v>0</v>
      </c>
      <c r="P12" s="27">
        <f t="shared" si="6"/>
        <v>0</v>
      </c>
      <c r="Q12" s="27">
        <f>ROUND(Master!T11/30*'April-09'!I12,0)</f>
        <v>0</v>
      </c>
      <c r="R12" s="27">
        <f t="shared" si="7"/>
        <v>0</v>
      </c>
      <c r="S12" s="27">
        <f t="shared" si="8"/>
        <v>0</v>
      </c>
      <c r="T12" s="27">
        <f>+Master!AO11</f>
        <v>0</v>
      </c>
      <c r="U12" s="27">
        <f t="shared" si="9"/>
        <v>0</v>
      </c>
      <c r="V12" s="27">
        <f t="shared" si="10"/>
        <v>0</v>
      </c>
      <c r="W12" s="27"/>
      <c r="X12" s="27">
        <f t="shared" si="11"/>
        <v>0</v>
      </c>
      <c r="Y12" s="15"/>
      <c r="Z12" s="27">
        <f t="shared" si="12"/>
        <v>0</v>
      </c>
      <c r="AA12" s="27">
        <f>+'Sep-09'!AB12</f>
        <v>0</v>
      </c>
      <c r="AB12" s="27">
        <f t="shared" si="13"/>
        <v>0</v>
      </c>
    </row>
    <row r="13" spans="1:28" ht="19.5" customHeight="1">
      <c r="A13" s="15">
        <f t="shared" si="15"/>
        <v>8</v>
      </c>
      <c r="B13" s="26">
        <f>+Master!B12</f>
        <v>0</v>
      </c>
      <c r="C13" s="26">
        <f>+Master!C12</f>
        <v>0</v>
      </c>
      <c r="D13" s="26">
        <f>+Master!D12</f>
        <v>0</v>
      </c>
      <c r="E13" s="15"/>
      <c r="F13" s="15"/>
      <c r="G13" s="15"/>
      <c r="H13" s="15"/>
      <c r="I13" s="15">
        <f t="shared" si="14"/>
        <v>0</v>
      </c>
      <c r="J13" s="27">
        <f t="shared" si="0"/>
        <v>0</v>
      </c>
      <c r="K13" s="27">
        <f t="shared" si="1"/>
        <v>0</v>
      </c>
      <c r="L13" s="27">
        <f t="shared" si="2"/>
        <v>0</v>
      </c>
      <c r="M13" s="27">
        <f t="shared" si="3"/>
        <v>0</v>
      </c>
      <c r="N13" s="27">
        <f t="shared" si="4"/>
        <v>0</v>
      </c>
      <c r="O13" s="27">
        <f t="shared" si="5"/>
        <v>0</v>
      </c>
      <c r="P13" s="27">
        <f t="shared" si="6"/>
        <v>0</v>
      </c>
      <c r="Q13" s="27">
        <f>ROUND(Master!T12/30*'April-09'!I13,0)</f>
        <v>0</v>
      </c>
      <c r="R13" s="27">
        <f t="shared" si="7"/>
        <v>0</v>
      </c>
      <c r="S13" s="27">
        <f t="shared" si="8"/>
        <v>0</v>
      </c>
      <c r="T13" s="27">
        <f>+Master!AO12</f>
        <v>0</v>
      </c>
      <c r="U13" s="27">
        <f t="shared" si="9"/>
        <v>0</v>
      </c>
      <c r="V13" s="27">
        <f t="shared" si="10"/>
        <v>0</v>
      </c>
      <c r="W13" s="27"/>
      <c r="X13" s="27">
        <f t="shared" si="11"/>
        <v>0</v>
      </c>
      <c r="Y13" s="15"/>
      <c r="Z13" s="27">
        <f t="shared" si="12"/>
        <v>0</v>
      </c>
      <c r="AA13" s="27">
        <f>+'Sep-09'!AB13</f>
        <v>0</v>
      </c>
      <c r="AB13" s="27">
        <f t="shared" si="13"/>
        <v>0</v>
      </c>
    </row>
    <row r="14" spans="1:28" ht="19.5" customHeight="1">
      <c r="A14" s="15">
        <f t="shared" si="15"/>
        <v>9</v>
      </c>
      <c r="B14" s="26">
        <f>+Master!B13</f>
        <v>0</v>
      </c>
      <c r="C14" s="26">
        <f>+Master!C13</f>
        <v>0</v>
      </c>
      <c r="D14" s="26">
        <f>+Master!D13</f>
        <v>0</v>
      </c>
      <c r="E14" s="15"/>
      <c r="F14" s="15"/>
      <c r="G14" s="15"/>
      <c r="H14" s="15"/>
      <c r="I14" s="15">
        <f t="shared" si="14"/>
        <v>0</v>
      </c>
      <c r="J14" s="27">
        <f t="shared" si="0"/>
        <v>0</v>
      </c>
      <c r="K14" s="27">
        <f t="shared" si="1"/>
        <v>0</v>
      </c>
      <c r="L14" s="27">
        <f t="shared" si="2"/>
        <v>0</v>
      </c>
      <c r="M14" s="27">
        <f t="shared" si="3"/>
        <v>0</v>
      </c>
      <c r="N14" s="27">
        <f t="shared" si="4"/>
        <v>0</v>
      </c>
      <c r="O14" s="27">
        <f t="shared" si="5"/>
        <v>0</v>
      </c>
      <c r="P14" s="27">
        <f t="shared" si="6"/>
        <v>0</v>
      </c>
      <c r="Q14" s="27">
        <f>ROUND(Master!T13/30*'April-09'!I14,0)</f>
        <v>0</v>
      </c>
      <c r="R14" s="27">
        <f t="shared" si="7"/>
        <v>0</v>
      </c>
      <c r="S14" s="27">
        <f t="shared" si="8"/>
        <v>0</v>
      </c>
      <c r="T14" s="27">
        <f>+Master!AO13</f>
        <v>0</v>
      </c>
      <c r="U14" s="27">
        <f t="shared" si="9"/>
        <v>0</v>
      </c>
      <c r="V14" s="27">
        <f t="shared" si="10"/>
        <v>0</v>
      </c>
      <c r="W14" s="27"/>
      <c r="X14" s="27">
        <f t="shared" si="11"/>
        <v>0</v>
      </c>
      <c r="Y14" s="15"/>
      <c r="Z14" s="27">
        <f t="shared" si="12"/>
        <v>0</v>
      </c>
      <c r="AA14" s="27">
        <f>+'Sep-09'!AB14</f>
        <v>0</v>
      </c>
      <c r="AB14" s="27">
        <f t="shared" si="13"/>
        <v>0</v>
      </c>
    </row>
    <row r="15" spans="1:28" ht="19.5" customHeight="1">
      <c r="A15" s="15">
        <f t="shared" si="15"/>
        <v>10</v>
      </c>
      <c r="B15" s="26">
        <f>+Master!B14</f>
        <v>0</v>
      </c>
      <c r="C15" s="26">
        <f>+Master!C14</f>
        <v>0</v>
      </c>
      <c r="D15" s="26">
        <f>+Master!D14</f>
        <v>0</v>
      </c>
      <c r="E15" s="15"/>
      <c r="F15" s="15"/>
      <c r="G15" s="15"/>
      <c r="H15" s="15"/>
      <c r="I15" s="15">
        <f t="shared" si="14"/>
        <v>0</v>
      </c>
      <c r="J15" s="27">
        <f t="shared" si="0"/>
        <v>0</v>
      </c>
      <c r="K15" s="27">
        <f t="shared" si="1"/>
        <v>0</v>
      </c>
      <c r="L15" s="27">
        <f t="shared" si="2"/>
        <v>0</v>
      </c>
      <c r="M15" s="27">
        <f t="shared" si="3"/>
        <v>0</v>
      </c>
      <c r="N15" s="27">
        <f t="shared" si="4"/>
        <v>0</v>
      </c>
      <c r="O15" s="27">
        <f t="shared" si="5"/>
        <v>0</v>
      </c>
      <c r="P15" s="27">
        <f t="shared" si="6"/>
        <v>0</v>
      </c>
      <c r="Q15" s="27">
        <f>ROUND(Master!T14/30*'April-09'!I15,0)</f>
        <v>0</v>
      </c>
      <c r="R15" s="27">
        <f t="shared" si="7"/>
        <v>0</v>
      </c>
      <c r="S15" s="27">
        <f t="shared" si="8"/>
        <v>0</v>
      </c>
      <c r="T15" s="27">
        <f>+Master!AO14</f>
        <v>0</v>
      </c>
      <c r="U15" s="27">
        <f t="shared" si="9"/>
        <v>0</v>
      </c>
      <c r="V15" s="27">
        <f t="shared" si="10"/>
        <v>0</v>
      </c>
      <c r="W15" s="27"/>
      <c r="X15" s="27">
        <f t="shared" si="11"/>
        <v>0</v>
      </c>
      <c r="Y15" s="15"/>
      <c r="Z15" s="27">
        <f t="shared" si="12"/>
        <v>0</v>
      </c>
      <c r="AA15" s="27">
        <f>+'Sep-09'!AB15</f>
        <v>0</v>
      </c>
      <c r="AB15" s="27">
        <f t="shared" si="13"/>
        <v>0</v>
      </c>
    </row>
    <row r="16" spans="1:28" ht="19.5" customHeight="1">
      <c r="A16" s="15">
        <f t="shared" si="15"/>
        <v>11</v>
      </c>
      <c r="B16" s="26">
        <f>+Master!B15</f>
        <v>0</v>
      </c>
      <c r="C16" s="26">
        <f>+Master!C15</f>
        <v>0</v>
      </c>
      <c r="D16" s="26">
        <f>+Master!D15</f>
        <v>0</v>
      </c>
      <c r="E16" s="15"/>
      <c r="F16" s="15"/>
      <c r="G16" s="15"/>
      <c r="H16" s="15"/>
      <c r="I16" s="15">
        <f t="shared" si="14"/>
        <v>0</v>
      </c>
      <c r="J16" s="27">
        <f t="shared" si="0"/>
        <v>0</v>
      </c>
      <c r="K16" s="27">
        <f t="shared" si="1"/>
        <v>0</v>
      </c>
      <c r="L16" s="27">
        <f t="shared" si="2"/>
        <v>0</v>
      </c>
      <c r="M16" s="27">
        <f t="shared" si="3"/>
        <v>0</v>
      </c>
      <c r="N16" s="27">
        <f t="shared" si="4"/>
        <v>0</v>
      </c>
      <c r="O16" s="27">
        <f t="shared" si="5"/>
        <v>0</v>
      </c>
      <c r="P16" s="27">
        <f t="shared" si="6"/>
        <v>0</v>
      </c>
      <c r="Q16" s="27">
        <f>ROUND(Master!T15/30*'April-09'!I16,0)</f>
        <v>0</v>
      </c>
      <c r="R16" s="27">
        <f t="shared" si="7"/>
        <v>0</v>
      </c>
      <c r="S16" s="27">
        <f t="shared" si="8"/>
        <v>0</v>
      </c>
      <c r="T16" s="27">
        <f>+Master!AO15</f>
        <v>0</v>
      </c>
      <c r="U16" s="27">
        <f t="shared" si="9"/>
        <v>0</v>
      </c>
      <c r="V16" s="27">
        <f t="shared" si="10"/>
        <v>0</v>
      </c>
      <c r="W16" s="27"/>
      <c r="X16" s="27">
        <f t="shared" si="11"/>
        <v>0</v>
      </c>
      <c r="Y16" s="15"/>
      <c r="Z16" s="27">
        <f t="shared" si="12"/>
        <v>0</v>
      </c>
      <c r="AA16" s="27">
        <f>+'Sep-09'!AB16</f>
        <v>0</v>
      </c>
      <c r="AB16" s="27">
        <f t="shared" si="13"/>
        <v>0</v>
      </c>
    </row>
    <row r="17" spans="1:28" ht="19.5" customHeight="1">
      <c r="A17" s="15">
        <f t="shared" si="15"/>
        <v>12</v>
      </c>
      <c r="B17" s="26">
        <f>+Master!B16</f>
        <v>0</v>
      </c>
      <c r="C17" s="26">
        <f>+Master!C16</f>
        <v>0</v>
      </c>
      <c r="D17" s="26">
        <f>+Master!D16</f>
        <v>0</v>
      </c>
      <c r="E17" s="15"/>
      <c r="F17" s="15"/>
      <c r="G17" s="15"/>
      <c r="H17" s="15"/>
      <c r="I17" s="15">
        <f t="shared" si="14"/>
        <v>0</v>
      </c>
      <c r="J17" s="27">
        <f t="shared" si="0"/>
        <v>0</v>
      </c>
      <c r="K17" s="27">
        <f t="shared" si="1"/>
        <v>0</v>
      </c>
      <c r="L17" s="27">
        <f t="shared" si="2"/>
        <v>0</v>
      </c>
      <c r="M17" s="27">
        <f t="shared" si="3"/>
        <v>0</v>
      </c>
      <c r="N17" s="27">
        <f t="shared" si="4"/>
        <v>0</v>
      </c>
      <c r="O17" s="27">
        <f t="shared" si="5"/>
        <v>0</v>
      </c>
      <c r="P17" s="27">
        <f t="shared" si="6"/>
        <v>0</v>
      </c>
      <c r="Q17" s="27">
        <f>ROUND(Master!T16/30*'April-09'!I17,0)</f>
        <v>0</v>
      </c>
      <c r="R17" s="27">
        <f t="shared" si="7"/>
        <v>0</v>
      </c>
      <c r="S17" s="27">
        <f t="shared" si="8"/>
        <v>0</v>
      </c>
      <c r="T17" s="27">
        <f>+Master!AO16</f>
        <v>0</v>
      </c>
      <c r="U17" s="27">
        <f t="shared" si="9"/>
        <v>0</v>
      </c>
      <c r="V17" s="27">
        <f t="shared" si="10"/>
        <v>0</v>
      </c>
      <c r="W17" s="27"/>
      <c r="X17" s="27">
        <f t="shared" si="11"/>
        <v>0</v>
      </c>
      <c r="Y17" s="15"/>
      <c r="Z17" s="27">
        <f t="shared" si="12"/>
        <v>0</v>
      </c>
      <c r="AA17" s="27">
        <f>+'Sep-09'!AB17</f>
        <v>0</v>
      </c>
      <c r="AB17" s="27">
        <f t="shared" si="13"/>
        <v>0</v>
      </c>
    </row>
    <row r="18" spans="1:28" ht="19.5" customHeight="1">
      <c r="A18" s="15">
        <f t="shared" si="15"/>
        <v>13</v>
      </c>
      <c r="B18" s="26">
        <f>+Master!B17</f>
        <v>0</v>
      </c>
      <c r="C18" s="26">
        <f>+Master!C17</f>
        <v>0</v>
      </c>
      <c r="D18" s="26">
        <f>+Master!D17</f>
        <v>0</v>
      </c>
      <c r="E18" s="15"/>
      <c r="F18" s="15"/>
      <c r="G18" s="15"/>
      <c r="H18" s="15"/>
      <c r="I18" s="15">
        <f t="shared" si="14"/>
        <v>0</v>
      </c>
      <c r="J18" s="27">
        <f t="shared" si="0"/>
        <v>0</v>
      </c>
      <c r="K18" s="27">
        <f t="shared" si="1"/>
        <v>0</v>
      </c>
      <c r="L18" s="27">
        <f t="shared" si="2"/>
        <v>0</v>
      </c>
      <c r="M18" s="27">
        <f t="shared" si="3"/>
        <v>0</v>
      </c>
      <c r="N18" s="27">
        <f t="shared" si="4"/>
        <v>0</v>
      </c>
      <c r="O18" s="27">
        <f t="shared" si="5"/>
        <v>0</v>
      </c>
      <c r="P18" s="27">
        <f t="shared" si="6"/>
        <v>0</v>
      </c>
      <c r="Q18" s="27">
        <f>ROUND(Master!T17/30*'April-09'!I18,0)</f>
        <v>0</v>
      </c>
      <c r="R18" s="27">
        <f t="shared" si="7"/>
        <v>0</v>
      </c>
      <c r="S18" s="27">
        <f t="shared" si="8"/>
        <v>0</v>
      </c>
      <c r="T18" s="27">
        <f>+Master!AO17</f>
        <v>0</v>
      </c>
      <c r="U18" s="27">
        <f t="shared" si="9"/>
        <v>0</v>
      </c>
      <c r="V18" s="27">
        <f t="shared" si="10"/>
        <v>0</v>
      </c>
      <c r="W18" s="27"/>
      <c r="X18" s="27">
        <f t="shared" si="11"/>
        <v>0</v>
      </c>
      <c r="Y18" s="15"/>
      <c r="Z18" s="27">
        <f t="shared" si="12"/>
        <v>0</v>
      </c>
      <c r="AA18" s="27">
        <f>+'Sep-09'!AB18</f>
        <v>0</v>
      </c>
      <c r="AB18" s="27">
        <f t="shared" si="13"/>
        <v>0</v>
      </c>
    </row>
    <row r="19" spans="1:28" ht="19.5" customHeight="1">
      <c r="A19" s="15">
        <f t="shared" si="15"/>
        <v>14</v>
      </c>
      <c r="B19" s="26">
        <f>+Master!B18</f>
        <v>0</v>
      </c>
      <c r="C19" s="26">
        <f>+Master!C18</f>
        <v>0</v>
      </c>
      <c r="D19" s="26">
        <f>+Master!D18</f>
        <v>0</v>
      </c>
      <c r="E19" s="15"/>
      <c r="F19" s="15"/>
      <c r="G19" s="15"/>
      <c r="H19" s="15"/>
      <c r="I19" s="15">
        <f t="shared" si="14"/>
        <v>0</v>
      </c>
      <c r="J19" s="27">
        <f t="shared" si="0"/>
        <v>0</v>
      </c>
      <c r="K19" s="27">
        <f t="shared" si="1"/>
        <v>0</v>
      </c>
      <c r="L19" s="27">
        <f t="shared" si="2"/>
        <v>0</v>
      </c>
      <c r="M19" s="27">
        <f t="shared" si="3"/>
        <v>0</v>
      </c>
      <c r="N19" s="27">
        <f t="shared" si="4"/>
        <v>0</v>
      </c>
      <c r="O19" s="27">
        <f t="shared" si="5"/>
        <v>0</v>
      </c>
      <c r="P19" s="27">
        <f t="shared" si="6"/>
        <v>0</v>
      </c>
      <c r="Q19" s="27">
        <f>ROUND(Master!T18/30*'April-09'!I19,0)</f>
        <v>0</v>
      </c>
      <c r="R19" s="27">
        <f t="shared" si="7"/>
        <v>0</v>
      </c>
      <c r="S19" s="27">
        <f t="shared" si="8"/>
        <v>0</v>
      </c>
      <c r="T19" s="27">
        <f>+Master!AO18</f>
        <v>0</v>
      </c>
      <c r="U19" s="27">
        <f t="shared" si="9"/>
        <v>0</v>
      </c>
      <c r="V19" s="27">
        <f t="shared" si="10"/>
        <v>0</v>
      </c>
      <c r="W19" s="27"/>
      <c r="X19" s="27">
        <f t="shared" si="11"/>
        <v>0</v>
      </c>
      <c r="Y19" s="15"/>
      <c r="Z19" s="27">
        <f t="shared" si="12"/>
        <v>0</v>
      </c>
      <c r="AA19" s="27">
        <f>+'Sep-09'!AB19</f>
        <v>0</v>
      </c>
      <c r="AB19" s="27">
        <f t="shared" si="13"/>
        <v>0</v>
      </c>
    </row>
    <row r="20" spans="1:28" ht="19.5" customHeight="1">
      <c r="A20" s="15">
        <f t="shared" si="15"/>
        <v>15</v>
      </c>
      <c r="B20" s="26">
        <f>+Master!B19</f>
        <v>0</v>
      </c>
      <c r="C20" s="26">
        <f>+Master!C19</f>
        <v>0</v>
      </c>
      <c r="D20" s="26">
        <f>+Master!D19</f>
        <v>0</v>
      </c>
      <c r="E20" s="15"/>
      <c r="F20" s="15"/>
      <c r="G20" s="15"/>
      <c r="H20" s="15"/>
      <c r="I20" s="15">
        <f t="shared" si="14"/>
        <v>0</v>
      </c>
      <c r="J20" s="27">
        <f t="shared" si="0"/>
        <v>0</v>
      </c>
      <c r="K20" s="27">
        <f t="shared" si="1"/>
        <v>0</v>
      </c>
      <c r="L20" s="27">
        <f t="shared" si="2"/>
        <v>0</v>
      </c>
      <c r="M20" s="27">
        <f t="shared" si="3"/>
        <v>0</v>
      </c>
      <c r="N20" s="27">
        <f t="shared" si="4"/>
        <v>0</v>
      </c>
      <c r="O20" s="27">
        <f t="shared" si="5"/>
        <v>0</v>
      </c>
      <c r="P20" s="27">
        <f t="shared" si="6"/>
        <v>0</v>
      </c>
      <c r="Q20" s="27">
        <f>ROUND(Master!T19/30*'April-09'!I20,0)</f>
        <v>0</v>
      </c>
      <c r="R20" s="27">
        <f t="shared" si="7"/>
        <v>0</v>
      </c>
      <c r="S20" s="27">
        <f t="shared" si="8"/>
        <v>0</v>
      </c>
      <c r="T20" s="27">
        <f>+Master!AO19</f>
        <v>0</v>
      </c>
      <c r="U20" s="27">
        <f t="shared" si="9"/>
        <v>0</v>
      </c>
      <c r="V20" s="27">
        <f t="shared" si="10"/>
        <v>0</v>
      </c>
      <c r="W20" s="27"/>
      <c r="X20" s="27">
        <f t="shared" si="11"/>
        <v>0</v>
      </c>
      <c r="Y20" s="15"/>
      <c r="Z20" s="27">
        <f t="shared" si="12"/>
        <v>0</v>
      </c>
      <c r="AA20" s="27">
        <f>+'Sep-09'!AB20</f>
        <v>0</v>
      </c>
      <c r="AB20" s="27">
        <f t="shared" si="13"/>
        <v>0</v>
      </c>
    </row>
    <row r="21" spans="1:28" ht="19.5" customHeight="1">
      <c r="A21" s="15">
        <f t="shared" si="15"/>
        <v>16</v>
      </c>
      <c r="B21" s="26">
        <f>+Master!B20</f>
        <v>0</v>
      </c>
      <c r="C21" s="26">
        <f>+Master!C20</f>
        <v>0</v>
      </c>
      <c r="D21" s="26">
        <f>+Master!D20</f>
        <v>0</v>
      </c>
      <c r="E21" s="15"/>
      <c r="F21" s="15"/>
      <c r="G21" s="15"/>
      <c r="H21" s="15"/>
      <c r="I21" s="15">
        <f t="shared" si="14"/>
        <v>0</v>
      </c>
      <c r="J21" s="27">
        <f aca="true" t="shared" si="16" ref="J21:J31">ROUND(Q21*25%,0)</f>
        <v>0</v>
      </c>
      <c r="K21" s="27">
        <f aca="true" t="shared" si="17" ref="K21:K31">ROUND(Q21*20%,0)</f>
        <v>0</v>
      </c>
      <c r="L21" s="27">
        <f aca="true" t="shared" si="18" ref="L21:L31">ROUND(Q21*2%,0)</f>
        <v>0</v>
      </c>
      <c r="M21" s="27">
        <f aca="true" t="shared" si="19" ref="M21:M31">ROUND(Q21*2%,0)</f>
        <v>0</v>
      </c>
      <c r="N21" s="27">
        <f aca="true" t="shared" si="20" ref="N21:N31">ROUND(Q21*6%,0)</f>
        <v>0</v>
      </c>
      <c r="O21" s="27">
        <f aca="true" t="shared" si="21" ref="O21:O31">ROUND(Q21*35%,0)</f>
        <v>0</v>
      </c>
      <c r="P21" s="27">
        <f aca="true" t="shared" si="22" ref="P21:P31">ROUND(Q21*10%,0)</f>
        <v>0</v>
      </c>
      <c r="Q21" s="27">
        <f>ROUND(Master!T20/30*'Oct-09'!E21,0)</f>
        <v>0</v>
      </c>
      <c r="R21" s="27">
        <f aca="true" t="shared" si="23" ref="R21:R31">IF(Q21&lt;=2500,0,IF(Q21&lt;=3500,60,IF(Q21&lt;=5000,120,IF(Q21&lt;=10000,175,200))))</f>
        <v>0</v>
      </c>
      <c r="S21" s="27">
        <f t="shared" si="8"/>
        <v>0</v>
      </c>
      <c r="T21" s="27">
        <f>+Master!AO20</f>
        <v>0</v>
      </c>
      <c r="U21" s="27">
        <f t="shared" si="9"/>
        <v>0</v>
      </c>
      <c r="V21" s="27">
        <f t="shared" si="10"/>
        <v>0</v>
      </c>
      <c r="W21" s="27"/>
      <c r="X21" s="27">
        <f aca="true" t="shared" si="24" ref="X21:X31">+V21-W21</f>
        <v>0</v>
      </c>
      <c r="Y21" s="15"/>
      <c r="Z21" s="27">
        <f aca="true" t="shared" si="25" ref="Z21:Z31">+X21-Y21</f>
        <v>0</v>
      </c>
      <c r="AA21" s="27">
        <f>+'Sep-09'!AB21</f>
        <v>0</v>
      </c>
      <c r="AB21" s="27">
        <f aca="true" t="shared" si="26" ref="AB21:AB31">+Z21+AA21</f>
        <v>0</v>
      </c>
    </row>
    <row r="22" spans="1:28" ht="19.5" customHeight="1">
      <c r="A22" s="15">
        <f t="shared" si="15"/>
        <v>17</v>
      </c>
      <c r="B22" s="26">
        <f>+Master!B21</f>
        <v>0</v>
      </c>
      <c r="C22" s="26">
        <f>+Master!C21</f>
        <v>0</v>
      </c>
      <c r="D22" s="26">
        <f>+Master!D21</f>
        <v>0</v>
      </c>
      <c r="E22" s="15"/>
      <c r="F22" s="15"/>
      <c r="G22" s="15"/>
      <c r="H22" s="15"/>
      <c r="I22" s="15">
        <f t="shared" si="14"/>
        <v>0</v>
      </c>
      <c r="J22" s="27">
        <f t="shared" si="16"/>
        <v>0</v>
      </c>
      <c r="K22" s="27">
        <f t="shared" si="17"/>
        <v>0</v>
      </c>
      <c r="L22" s="27">
        <f t="shared" si="18"/>
        <v>0</v>
      </c>
      <c r="M22" s="27">
        <f t="shared" si="19"/>
        <v>0</v>
      </c>
      <c r="N22" s="27">
        <f t="shared" si="20"/>
        <v>0</v>
      </c>
      <c r="O22" s="27">
        <f t="shared" si="21"/>
        <v>0</v>
      </c>
      <c r="P22" s="27">
        <f t="shared" si="22"/>
        <v>0</v>
      </c>
      <c r="Q22" s="27">
        <f>ROUND(Master!T21/30*'April-09'!I22,0)</f>
        <v>0</v>
      </c>
      <c r="R22" s="27">
        <f t="shared" si="23"/>
        <v>0</v>
      </c>
      <c r="S22" s="27">
        <f t="shared" si="8"/>
        <v>0</v>
      </c>
      <c r="T22" s="27">
        <f>+Master!AO21</f>
        <v>0</v>
      </c>
      <c r="U22" s="27">
        <f t="shared" si="9"/>
        <v>0</v>
      </c>
      <c r="V22" s="27">
        <f t="shared" si="10"/>
        <v>0</v>
      </c>
      <c r="W22" s="27"/>
      <c r="X22" s="27">
        <f t="shared" si="24"/>
        <v>0</v>
      </c>
      <c r="Y22" s="15"/>
      <c r="Z22" s="27">
        <f t="shared" si="25"/>
        <v>0</v>
      </c>
      <c r="AA22" s="27">
        <f>+'Sep-09'!AB22</f>
        <v>0</v>
      </c>
      <c r="AB22" s="27">
        <f t="shared" si="26"/>
        <v>0</v>
      </c>
    </row>
    <row r="23" spans="1:28" ht="19.5" customHeight="1">
      <c r="A23" s="15">
        <f t="shared" si="15"/>
        <v>18</v>
      </c>
      <c r="B23" s="26">
        <f>+Master!B22</f>
        <v>0</v>
      </c>
      <c r="C23" s="26">
        <f>+Master!C22</f>
        <v>0</v>
      </c>
      <c r="D23" s="26">
        <f>+Master!D22</f>
        <v>0</v>
      </c>
      <c r="E23" s="15"/>
      <c r="F23" s="15"/>
      <c r="G23" s="15"/>
      <c r="H23" s="15"/>
      <c r="I23" s="15">
        <f t="shared" si="14"/>
        <v>0</v>
      </c>
      <c r="J23" s="27">
        <f t="shared" si="16"/>
        <v>0</v>
      </c>
      <c r="K23" s="27">
        <f t="shared" si="17"/>
        <v>0</v>
      </c>
      <c r="L23" s="27">
        <f t="shared" si="18"/>
        <v>0</v>
      </c>
      <c r="M23" s="27">
        <f t="shared" si="19"/>
        <v>0</v>
      </c>
      <c r="N23" s="27">
        <f t="shared" si="20"/>
        <v>0</v>
      </c>
      <c r="O23" s="27">
        <f t="shared" si="21"/>
        <v>0</v>
      </c>
      <c r="P23" s="27">
        <f t="shared" si="22"/>
        <v>0</v>
      </c>
      <c r="Q23" s="27">
        <f>ROUND(Master!T22/30*'April-09'!I23,0)</f>
        <v>0</v>
      </c>
      <c r="R23" s="27">
        <f t="shared" si="23"/>
        <v>0</v>
      </c>
      <c r="S23" s="27">
        <f t="shared" si="8"/>
        <v>0</v>
      </c>
      <c r="T23" s="27">
        <f>+Master!AO22</f>
        <v>0</v>
      </c>
      <c r="U23" s="27">
        <f t="shared" si="9"/>
        <v>0</v>
      </c>
      <c r="V23" s="27">
        <f t="shared" si="10"/>
        <v>0</v>
      </c>
      <c r="W23" s="27"/>
      <c r="X23" s="27">
        <f t="shared" si="24"/>
        <v>0</v>
      </c>
      <c r="Y23" s="15"/>
      <c r="Z23" s="27">
        <f t="shared" si="25"/>
        <v>0</v>
      </c>
      <c r="AA23" s="27">
        <f>+'Sep-09'!AB23</f>
        <v>0</v>
      </c>
      <c r="AB23" s="27">
        <f t="shared" si="26"/>
        <v>0</v>
      </c>
    </row>
    <row r="24" spans="1:28" ht="19.5" customHeight="1">
      <c r="A24" s="15">
        <f t="shared" si="15"/>
        <v>19</v>
      </c>
      <c r="B24" s="26">
        <f>+Master!B23</f>
        <v>0</v>
      </c>
      <c r="C24" s="26">
        <f>+Master!C23</f>
        <v>0</v>
      </c>
      <c r="D24" s="26">
        <f>+Master!D23</f>
        <v>0</v>
      </c>
      <c r="E24" s="15"/>
      <c r="F24" s="15"/>
      <c r="G24" s="15"/>
      <c r="H24" s="15"/>
      <c r="I24" s="15">
        <f t="shared" si="14"/>
        <v>0</v>
      </c>
      <c r="J24" s="27">
        <f t="shared" si="16"/>
        <v>0</v>
      </c>
      <c r="K24" s="27">
        <f t="shared" si="17"/>
        <v>0</v>
      </c>
      <c r="L24" s="27">
        <f t="shared" si="18"/>
        <v>0</v>
      </c>
      <c r="M24" s="27">
        <f t="shared" si="19"/>
        <v>0</v>
      </c>
      <c r="N24" s="27">
        <f t="shared" si="20"/>
        <v>0</v>
      </c>
      <c r="O24" s="27">
        <f t="shared" si="21"/>
        <v>0</v>
      </c>
      <c r="P24" s="27">
        <f t="shared" si="22"/>
        <v>0</v>
      </c>
      <c r="Q24" s="27">
        <f>ROUND(Master!T23/30*'April-09'!I24,0)</f>
        <v>0</v>
      </c>
      <c r="R24" s="27">
        <f t="shared" si="23"/>
        <v>0</v>
      </c>
      <c r="S24" s="27">
        <f t="shared" si="8"/>
        <v>0</v>
      </c>
      <c r="T24" s="27">
        <f>+Master!AO23</f>
        <v>0</v>
      </c>
      <c r="U24" s="27">
        <f t="shared" si="9"/>
        <v>0</v>
      </c>
      <c r="V24" s="27">
        <f t="shared" si="10"/>
        <v>0</v>
      </c>
      <c r="W24" s="27"/>
      <c r="X24" s="27">
        <f t="shared" si="24"/>
        <v>0</v>
      </c>
      <c r="Y24" s="15"/>
      <c r="Z24" s="27">
        <f t="shared" si="25"/>
        <v>0</v>
      </c>
      <c r="AA24" s="27">
        <f>+'Sep-09'!AB24</f>
        <v>0</v>
      </c>
      <c r="AB24" s="27">
        <f t="shared" si="26"/>
        <v>0</v>
      </c>
    </row>
    <row r="25" spans="1:28" ht="19.5" customHeight="1">
      <c r="A25" s="15">
        <f t="shared" si="15"/>
        <v>20</v>
      </c>
      <c r="B25" s="26">
        <f>+Master!B24</f>
        <v>0</v>
      </c>
      <c r="C25" s="26">
        <f>+Master!C24</f>
        <v>0</v>
      </c>
      <c r="D25" s="26">
        <f>+Master!D24</f>
        <v>0</v>
      </c>
      <c r="E25" s="15"/>
      <c r="F25" s="15"/>
      <c r="G25" s="15"/>
      <c r="H25" s="15"/>
      <c r="I25" s="15">
        <f t="shared" si="14"/>
        <v>0</v>
      </c>
      <c r="J25" s="27">
        <f t="shared" si="16"/>
        <v>0</v>
      </c>
      <c r="K25" s="27">
        <f t="shared" si="17"/>
        <v>0</v>
      </c>
      <c r="L25" s="27">
        <f t="shared" si="18"/>
        <v>0</v>
      </c>
      <c r="M25" s="27">
        <f t="shared" si="19"/>
        <v>0</v>
      </c>
      <c r="N25" s="27">
        <f t="shared" si="20"/>
        <v>0</v>
      </c>
      <c r="O25" s="27">
        <f t="shared" si="21"/>
        <v>0</v>
      </c>
      <c r="P25" s="27">
        <f t="shared" si="22"/>
        <v>0</v>
      </c>
      <c r="Q25" s="27">
        <f>ROUND(Master!T24/30*'April-09'!I25,0)</f>
        <v>0</v>
      </c>
      <c r="R25" s="27">
        <f t="shared" si="23"/>
        <v>0</v>
      </c>
      <c r="S25" s="27">
        <f t="shared" si="8"/>
        <v>0</v>
      </c>
      <c r="T25" s="27">
        <f>+Master!AO24</f>
        <v>0</v>
      </c>
      <c r="U25" s="27">
        <f t="shared" si="9"/>
        <v>0</v>
      </c>
      <c r="V25" s="27">
        <f t="shared" si="10"/>
        <v>0</v>
      </c>
      <c r="W25" s="27"/>
      <c r="X25" s="27">
        <f t="shared" si="24"/>
        <v>0</v>
      </c>
      <c r="Y25" s="15"/>
      <c r="Z25" s="27">
        <f t="shared" si="25"/>
        <v>0</v>
      </c>
      <c r="AA25" s="27">
        <f>+'Sep-09'!AB25</f>
        <v>0</v>
      </c>
      <c r="AB25" s="27">
        <f t="shared" si="26"/>
        <v>0</v>
      </c>
    </row>
    <row r="26" spans="1:28" ht="19.5" customHeight="1">
      <c r="A26" s="15">
        <f t="shared" si="15"/>
        <v>21</v>
      </c>
      <c r="B26" s="26">
        <f>+Master!B25</f>
        <v>0</v>
      </c>
      <c r="C26" s="26">
        <f>+Master!C25</f>
        <v>0</v>
      </c>
      <c r="D26" s="26">
        <f>+Master!D25</f>
        <v>0</v>
      </c>
      <c r="E26" s="15"/>
      <c r="F26" s="15"/>
      <c r="G26" s="15"/>
      <c r="H26" s="15"/>
      <c r="I26" s="15">
        <f t="shared" si="14"/>
        <v>0</v>
      </c>
      <c r="J26" s="27">
        <f>ROUND(Q26*25%,0)</f>
        <v>0</v>
      </c>
      <c r="K26" s="27">
        <f>ROUND(Q26*20%,0)</f>
        <v>0</v>
      </c>
      <c r="L26" s="27">
        <f>ROUND(Q26*2%,0)</f>
        <v>0</v>
      </c>
      <c r="M26" s="27">
        <f>ROUND(Q26*2%,0)</f>
        <v>0</v>
      </c>
      <c r="N26" s="27">
        <f>ROUND(Q26*6%,0)</f>
        <v>0</v>
      </c>
      <c r="O26" s="27">
        <f>ROUND(Q26*35%,0)</f>
        <v>0</v>
      </c>
      <c r="P26" s="27">
        <f>ROUND(Q26*10%,0)</f>
        <v>0</v>
      </c>
      <c r="Q26" s="27">
        <f>ROUND(Master!T25/30*'Oct-09'!E26,0)</f>
        <v>0</v>
      </c>
      <c r="R26" s="27">
        <f t="shared" si="23"/>
        <v>0</v>
      </c>
      <c r="S26" s="27">
        <f t="shared" si="8"/>
        <v>0</v>
      </c>
      <c r="T26" s="27">
        <f>+Master!AO25</f>
        <v>0</v>
      </c>
      <c r="U26" s="27">
        <f t="shared" si="9"/>
        <v>0</v>
      </c>
      <c r="V26" s="27">
        <f t="shared" si="10"/>
        <v>0</v>
      </c>
      <c r="W26" s="27"/>
      <c r="X26" s="27">
        <f>+V26-W26</f>
        <v>0</v>
      </c>
      <c r="Y26" s="15"/>
      <c r="Z26" s="27">
        <f>+X26-Y26</f>
        <v>0</v>
      </c>
      <c r="AA26" s="27">
        <f>+'Sep-09'!AB26</f>
        <v>0</v>
      </c>
      <c r="AB26" s="27">
        <f>+Z26+AA26</f>
        <v>0</v>
      </c>
    </row>
    <row r="27" spans="1:28" ht="19.5" customHeight="1">
      <c r="A27" s="15">
        <f t="shared" si="15"/>
        <v>22</v>
      </c>
      <c r="B27" s="26">
        <f>+Master!B26</f>
        <v>0</v>
      </c>
      <c r="C27" s="26">
        <f>+Master!C26</f>
        <v>0</v>
      </c>
      <c r="D27" s="26">
        <f>+Master!D26</f>
        <v>0</v>
      </c>
      <c r="E27" s="15"/>
      <c r="F27" s="15"/>
      <c r="G27" s="15"/>
      <c r="H27" s="15"/>
      <c r="I27" s="15">
        <f t="shared" si="14"/>
        <v>0</v>
      </c>
      <c r="J27" s="27">
        <f t="shared" si="16"/>
        <v>0</v>
      </c>
      <c r="K27" s="27">
        <f t="shared" si="17"/>
        <v>0</v>
      </c>
      <c r="L27" s="27">
        <f t="shared" si="18"/>
        <v>0</v>
      </c>
      <c r="M27" s="27">
        <f t="shared" si="19"/>
        <v>0</v>
      </c>
      <c r="N27" s="27">
        <f t="shared" si="20"/>
        <v>0</v>
      </c>
      <c r="O27" s="27">
        <f t="shared" si="21"/>
        <v>0</v>
      </c>
      <c r="P27" s="27">
        <f t="shared" si="22"/>
        <v>0</v>
      </c>
      <c r="Q27" s="27">
        <f>ROUND(Master!T26/30*'April-09'!I27,0)</f>
        <v>0</v>
      </c>
      <c r="R27" s="27">
        <f t="shared" si="23"/>
        <v>0</v>
      </c>
      <c r="S27" s="27">
        <f t="shared" si="8"/>
        <v>0</v>
      </c>
      <c r="T27" s="27">
        <f>+Master!AO26</f>
        <v>0</v>
      </c>
      <c r="U27" s="27">
        <f t="shared" si="9"/>
        <v>0</v>
      </c>
      <c r="V27" s="27">
        <f t="shared" si="10"/>
        <v>0</v>
      </c>
      <c r="W27" s="27"/>
      <c r="X27" s="27">
        <f t="shared" si="24"/>
        <v>0</v>
      </c>
      <c r="Y27" s="15"/>
      <c r="Z27" s="27">
        <f t="shared" si="25"/>
        <v>0</v>
      </c>
      <c r="AA27" s="27">
        <f>+'Sep-09'!AB27</f>
        <v>0</v>
      </c>
      <c r="AB27" s="27">
        <f t="shared" si="26"/>
        <v>0</v>
      </c>
    </row>
    <row r="28" spans="1:28" ht="19.5" customHeight="1">
      <c r="A28" s="15">
        <f t="shared" si="15"/>
        <v>23</v>
      </c>
      <c r="B28" s="26">
        <f>+Master!B27</f>
        <v>0</v>
      </c>
      <c r="C28" s="26">
        <f>+Master!C27</f>
        <v>0</v>
      </c>
      <c r="D28" s="26">
        <f>+Master!D27</f>
        <v>0</v>
      </c>
      <c r="E28" s="15"/>
      <c r="F28" s="15"/>
      <c r="G28" s="15"/>
      <c r="H28" s="15"/>
      <c r="I28" s="15">
        <f t="shared" si="14"/>
        <v>0</v>
      </c>
      <c r="J28" s="27">
        <f>ROUND(Q28*25%,0)</f>
        <v>0</v>
      </c>
      <c r="K28" s="27">
        <f>ROUND(Q28*20%,0)</f>
        <v>0</v>
      </c>
      <c r="L28" s="27">
        <f>ROUND(Q28*2%,0)</f>
        <v>0</v>
      </c>
      <c r="M28" s="27">
        <f>ROUND(Q28*2%,0)</f>
        <v>0</v>
      </c>
      <c r="N28" s="27">
        <f>ROUND(Q28*6%,0)</f>
        <v>0</v>
      </c>
      <c r="O28" s="27">
        <f>ROUND(Q28*35%,0)</f>
        <v>0</v>
      </c>
      <c r="P28" s="27">
        <f>ROUND(Q28*10%,0)</f>
        <v>0</v>
      </c>
      <c r="Q28" s="27">
        <f>ROUND(Master!T27/30*'April-09'!I28,0)</f>
        <v>0</v>
      </c>
      <c r="R28" s="27">
        <f t="shared" si="23"/>
        <v>0</v>
      </c>
      <c r="S28" s="27">
        <f t="shared" si="8"/>
        <v>0</v>
      </c>
      <c r="T28" s="27">
        <f>+Master!AO27</f>
        <v>0</v>
      </c>
      <c r="U28" s="27">
        <f t="shared" si="9"/>
        <v>0</v>
      </c>
      <c r="V28" s="27">
        <f t="shared" si="10"/>
        <v>0</v>
      </c>
      <c r="W28" s="27"/>
      <c r="X28" s="27">
        <f>+V28-W28</f>
        <v>0</v>
      </c>
      <c r="Y28" s="15"/>
      <c r="Z28" s="27">
        <f>+X28-Y28</f>
        <v>0</v>
      </c>
      <c r="AA28" s="27">
        <f>+'Sep-09'!AB28</f>
        <v>0</v>
      </c>
      <c r="AB28" s="27">
        <f>+Z28+AA28</f>
        <v>0</v>
      </c>
    </row>
    <row r="29" spans="1:28" ht="19.5" customHeight="1">
      <c r="A29" s="15">
        <f t="shared" si="15"/>
        <v>24</v>
      </c>
      <c r="B29" s="26">
        <f>+Master!B28</f>
        <v>0</v>
      </c>
      <c r="C29" s="26">
        <f>+Master!C28</f>
        <v>0</v>
      </c>
      <c r="D29" s="26">
        <f>+Master!D28</f>
        <v>0</v>
      </c>
      <c r="E29" s="15"/>
      <c r="F29" s="15"/>
      <c r="G29" s="15"/>
      <c r="H29" s="15"/>
      <c r="I29" s="15">
        <f t="shared" si="14"/>
        <v>0</v>
      </c>
      <c r="J29" s="27">
        <f t="shared" si="16"/>
        <v>0</v>
      </c>
      <c r="K29" s="27">
        <f t="shared" si="17"/>
        <v>0</v>
      </c>
      <c r="L29" s="27">
        <f t="shared" si="18"/>
        <v>0</v>
      </c>
      <c r="M29" s="27">
        <f t="shared" si="19"/>
        <v>0</v>
      </c>
      <c r="N29" s="27">
        <f t="shared" si="20"/>
        <v>0</v>
      </c>
      <c r="O29" s="27">
        <f t="shared" si="21"/>
        <v>0</v>
      </c>
      <c r="P29" s="27">
        <f t="shared" si="22"/>
        <v>0</v>
      </c>
      <c r="Q29" s="27">
        <f>ROUND(Master!T28/30*'April-09'!I29,0)</f>
        <v>0</v>
      </c>
      <c r="R29" s="27">
        <f t="shared" si="23"/>
        <v>0</v>
      </c>
      <c r="S29" s="27">
        <f t="shared" si="8"/>
        <v>0</v>
      </c>
      <c r="T29" s="27">
        <f>+Master!AO28</f>
        <v>0</v>
      </c>
      <c r="U29" s="27">
        <f t="shared" si="9"/>
        <v>0</v>
      </c>
      <c r="V29" s="27">
        <f t="shared" si="10"/>
        <v>0</v>
      </c>
      <c r="W29" s="27"/>
      <c r="X29" s="27">
        <f t="shared" si="24"/>
        <v>0</v>
      </c>
      <c r="Y29" s="15"/>
      <c r="Z29" s="27">
        <f t="shared" si="25"/>
        <v>0</v>
      </c>
      <c r="AA29" s="27">
        <f>+'Sep-09'!AB29</f>
        <v>0</v>
      </c>
      <c r="AB29" s="27">
        <f t="shared" si="26"/>
        <v>0</v>
      </c>
    </row>
    <row r="30" spans="1:28" ht="19.5" customHeight="1">
      <c r="A30" s="15">
        <f t="shared" si="15"/>
        <v>25</v>
      </c>
      <c r="B30" s="26">
        <f>+Master!B29</f>
        <v>0</v>
      </c>
      <c r="C30" s="26">
        <f>+Master!C29</f>
        <v>0</v>
      </c>
      <c r="D30" s="26">
        <f>+Master!D29</f>
        <v>0</v>
      </c>
      <c r="E30" s="15"/>
      <c r="F30" s="15"/>
      <c r="G30" s="15"/>
      <c r="H30" s="15"/>
      <c r="I30" s="15">
        <f t="shared" si="14"/>
        <v>0</v>
      </c>
      <c r="J30" s="27">
        <f t="shared" si="16"/>
        <v>0</v>
      </c>
      <c r="K30" s="27">
        <f t="shared" si="17"/>
        <v>0</v>
      </c>
      <c r="L30" s="27">
        <f t="shared" si="18"/>
        <v>0</v>
      </c>
      <c r="M30" s="27">
        <f t="shared" si="19"/>
        <v>0</v>
      </c>
      <c r="N30" s="27">
        <f t="shared" si="20"/>
        <v>0</v>
      </c>
      <c r="O30" s="27">
        <f t="shared" si="21"/>
        <v>0</v>
      </c>
      <c r="P30" s="27">
        <f t="shared" si="22"/>
        <v>0</v>
      </c>
      <c r="Q30" s="27">
        <f>ROUND(Master!T29/30*'Oct-09'!E30,0)</f>
        <v>0</v>
      </c>
      <c r="R30" s="27">
        <f t="shared" si="23"/>
        <v>0</v>
      </c>
      <c r="S30" s="27">
        <f t="shared" si="8"/>
        <v>0</v>
      </c>
      <c r="T30" s="27">
        <f>+Master!AO29</f>
        <v>0</v>
      </c>
      <c r="U30" s="27">
        <f t="shared" si="9"/>
        <v>0</v>
      </c>
      <c r="V30" s="27">
        <f t="shared" si="10"/>
        <v>0</v>
      </c>
      <c r="W30" s="27"/>
      <c r="X30" s="27">
        <f t="shared" si="24"/>
        <v>0</v>
      </c>
      <c r="Y30" s="15"/>
      <c r="Z30" s="27">
        <f t="shared" si="25"/>
        <v>0</v>
      </c>
      <c r="AA30" s="27">
        <f>+'Sep-09'!AB30</f>
        <v>0</v>
      </c>
      <c r="AB30" s="27">
        <f t="shared" si="26"/>
        <v>0</v>
      </c>
    </row>
    <row r="31" spans="1:28" ht="19.5" customHeight="1">
      <c r="A31" s="15">
        <f t="shared" si="15"/>
        <v>26</v>
      </c>
      <c r="B31" s="26">
        <f>+Master!B30</f>
        <v>0</v>
      </c>
      <c r="C31" s="26">
        <f>+Master!C30</f>
        <v>0</v>
      </c>
      <c r="D31" s="26">
        <f>+Master!D30</f>
        <v>0</v>
      </c>
      <c r="E31" s="15"/>
      <c r="F31" s="15"/>
      <c r="G31" s="15"/>
      <c r="H31" s="15"/>
      <c r="I31" s="15">
        <f t="shared" si="14"/>
        <v>0</v>
      </c>
      <c r="J31" s="27">
        <f t="shared" si="16"/>
        <v>0</v>
      </c>
      <c r="K31" s="27">
        <f t="shared" si="17"/>
        <v>0</v>
      </c>
      <c r="L31" s="27">
        <f t="shared" si="18"/>
        <v>0</v>
      </c>
      <c r="M31" s="27">
        <f t="shared" si="19"/>
        <v>0</v>
      </c>
      <c r="N31" s="27">
        <f t="shared" si="20"/>
        <v>0</v>
      </c>
      <c r="O31" s="27">
        <f t="shared" si="21"/>
        <v>0</v>
      </c>
      <c r="P31" s="27">
        <f t="shared" si="22"/>
        <v>0</v>
      </c>
      <c r="Q31" s="27">
        <f>ROUND(Master!T30/30*'April-09'!I31,0)</f>
        <v>0</v>
      </c>
      <c r="R31" s="27">
        <f t="shared" si="23"/>
        <v>0</v>
      </c>
      <c r="S31" s="27">
        <f t="shared" si="8"/>
        <v>0</v>
      </c>
      <c r="T31" s="27">
        <f>+Master!AO30</f>
        <v>0</v>
      </c>
      <c r="U31" s="27">
        <f t="shared" si="9"/>
        <v>0</v>
      </c>
      <c r="V31" s="27">
        <f t="shared" si="10"/>
        <v>0</v>
      </c>
      <c r="W31" s="27"/>
      <c r="X31" s="27">
        <f t="shared" si="24"/>
        <v>0</v>
      </c>
      <c r="Y31" s="15"/>
      <c r="Z31" s="27">
        <f t="shared" si="25"/>
        <v>0</v>
      </c>
      <c r="AA31" s="27">
        <f>+'Sep-09'!AB31</f>
        <v>0</v>
      </c>
      <c r="AB31" s="27">
        <f t="shared" si="26"/>
        <v>0</v>
      </c>
    </row>
    <row r="32" spans="17:28" ht="19.5" customHeight="1">
      <c r="Q32" s="28">
        <f aca="true" t="shared" si="27" ref="Q32:AB32">SUM(Q6:Q31)</f>
        <v>0</v>
      </c>
      <c r="R32" s="28">
        <f t="shared" si="27"/>
        <v>0</v>
      </c>
      <c r="S32" s="28">
        <f t="shared" si="27"/>
        <v>0</v>
      </c>
      <c r="T32" s="28">
        <f t="shared" si="27"/>
        <v>0</v>
      </c>
      <c r="U32" s="28">
        <f t="shared" si="27"/>
        <v>0</v>
      </c>
      <c r="V32" s="28">
        <f t="shared" si="27"/>
        <v>0</v>
      </c>
      <c r="W32" s="28">
        <f t="shared" si="27"/>
        <v>0</v>
      </c>
      <c r="X32" s="28">
        <f t="shared" si="27"/>
        <v>0</v>
      </c>
      <c r="Y32" s="28">
        <f t="shared" si="27"/>
        <v>0</v>
      </c>
      <c r="Z32" s="28">
        <f t="shared" si="27"/>
        <v>0</v>
      </c>
      <c r="AA32" s="28">
        <f t="shared" si="27"/>
        <v>0</v>
      </c>
      <c r="AB32" s="28">
        <f t="shared" si="27"/>
        <v>0</v>
      </c>
    </row>
  </sheetData>
  <sheetProtection/>
  <protectedRanges>
    <protectedRange password="F5F8" sqref="Z4:AB32 A4:D31 J4:X32" name="Range1"/>
  </protectedRanges>
  <mergeCells count="1">
    <mergeCell ref="F4:H4"/>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NETWING TECHNOLOGIES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NETWING 26</dc:creator>
  <cp:keywords/>
  <dc:description/>
  <cp:lastModifiedBy>user</cp:lastModifiedBy>
  <dcterms:created xsi:type="dcterms:W3CDTF">2009-04-07T08:29:43Z</dcterms:created>
  <dcterms:modified xsi:type="dcterms:W3CDTF">2011-03-17T04:57:45Z</dcterms:modified>
  <cp:category/>
  <cp:version/>
  <cp:contentType/>
  <cp:contentStatus/>
</cp:coreProperties>
</file>